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315" windowHeight="13005" activeTab="0"/>
  </bookViews>
  <sheets>
    <sheet name="Prilog2" sheetId="1" r:id="rId1"/>
    <sheet name="Prilog3" sheetId="2" r:id="rId2"/>
    <sheet name="Prilog4" sheetId="3" r:id="rId3"/>
    <sheet name="Prilog5" sheetId="4" r:id="rId4"/>
  </sheets>
  <definedNames/>
  <calcPr fullCalcOnLoad="1"/>
</workbook>
</file>

<file path=xl/sharedStrings.xml><?xml version="1.0" encoding="utf-8"?>
<sst xmlns="http://schemas.openxmlformats.org/spreadsheetml/2006/main" count="502" uniqueCount="441">
  <si>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</si>
  <si>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</si>
  <si>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</si>
  <si>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</si>
  <si>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</si>
  <si>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</si>
  <si>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</si>
  <si>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</si>
  <si>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</si>
  <si>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</si>
  <si>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</si>
  <si>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</si>
  <si>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</si>
  <si>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</si>
  <si>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</si>
  <si>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</si>
  <si>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</si>
  <si>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</si>
  <si>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</si>
  <si>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</si>
  <si>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</si>
  <si>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</si>
  <si>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</si>
  <si>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</si>
  <si>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</si>
  <si>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</si>
  <si>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</si>
  <si>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</si>
  <si>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</si>
  <si>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</si>
  <si>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</si>
  <si>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</si>
  <si>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</si>
  <si>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</si>
  <si>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</si>
  <si>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</si>
  <si>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</si>
  <si>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</si>
  <si>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</si>
  <si>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</si>
  <si>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</si>
  <si>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</si>
  <si>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</si>
  <si>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</si>
  <si>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</si>
  <si>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</si>
  <si>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</si>
  <si>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</si>
  <si>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</si>
  <si>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</si>
  <si>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</si>
  <si>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</si>
  <si>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</si>
  <si>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</si>
  <si>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</si>
  <si>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</si>
  <si>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</si>
  <si>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</si>
  <si>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</si>
  <si>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</si>
  <si>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</si>
  <si>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</si>
  <si>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</si>
  <si>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</si>
  <si>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</si>
  <si>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</si>
  <si>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</si>
  <si>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</si>
  <si>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</si>
  <si>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</si>
  <si>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</si>
  <si>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</si>
  <si>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</si>
  <si>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</si>
  <si>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</si>
  <si>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</si>
  <si>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</si>
  <si>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</si>
  <si>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</si>
  <si>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</si>
  <si>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</si>
  <si>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</si>
  <si>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</si>
  <si>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</si>
  <si>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</si>
  <si>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</si>
  <si>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</si>
  <si>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</si>
  <si>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</si>
  <si>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</si>
  <si>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</si>
  <si>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</si>
  <si>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</si>
  <si>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</si>
  <si>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</si>
  <si>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</si>
  <si>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</si>
  <si>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</si>
  <si>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</si>
  <si>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</si>
  <si>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</si>
  <si>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</si>
  <si>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</si>
  <si>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</si>
  <si>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</si>
  <si>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</si>
  <si>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</si>
  <si>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</si>
  <si>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</si>
  <si>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</si>
  <si>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</si>
  <si>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</si>
  <si>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</si>
  <si>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</si>
  <si>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</si>
  <si>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</si>
  <si>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</si>
  <si>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</si>
  <si>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</si>
  <si>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</si>
  <si>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</si>
  <si>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</si>
  <si>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</si>
  <si>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</si>
  <si>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</si>
  <si>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</si>
  <si>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</si>
  <si>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</si>
  <si>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</si>
  <si>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</si>
  <si>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</si>
  <si>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</si>
  <si>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</si>
  <si>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</si>
  <si>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</si>
  <si>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</si>
  <si>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</si>
  <si>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</si>
  <si>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</si>
  <si>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</si>
  <si>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</si>
  <si>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</si>
  <si>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</si>
  <si>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</si>
  <si>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</si>
  <si>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</si>
  <si>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</si>
  <si>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</si>
  <si>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</si>
  <si>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</si>
  <si>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</si>
  <si>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</si>
  <si>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</si>
  <si>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</si>
  <si>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</si>
  <si>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</si>
  <si>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</si>
  <si>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</si>
  <si>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</si>
  <si>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</si>
  <si>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</si>
  <si>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</si>
  <si>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</si>
  <si>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</si>
  <si>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</si>
  <si>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</si>
  <si>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</si>
  <si>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</si>
  <si>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</si>
  <si>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</si>
  <si>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</si>
  <si>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</si>
  <si>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</si>
  <si>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</si>
  <si>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</si>
  <si>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</si>
  <si>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</si>
  <si>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</si>
  <si>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</si>
  <si>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</si>
  <si>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</si>
  <si>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</si>
  <si>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</si>
  <si>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</si>
  <si>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</si>
  <si>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</si>
  <si>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</si>
  <si>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</si>
  <si>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</si>
  <si>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</si>
  <si>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</si>
  <si>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</si>
  <si>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</si>
  <si>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</si>
  <si>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</si>
  <si>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</si>
  <si>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</si>
  <si>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</si>
  <si>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</si>
  <si>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</si>
  <si>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</si>
  <si>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</si>
  <si>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</si>
  <si>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</si>
  <si>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</si>
  <si>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</si>
  <si>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</si>
  <si>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</si>
  <si>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</si>
  <si>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</si>
  <si>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</si>
  <si>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</si>
  <si>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</si>
  <si>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</si>
  <si>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</si>
  <si>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</si>
  <si>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</si>
  <si>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</si>
  <si>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</si>
  <si>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</si>
  <si>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</si>
  <si>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</si>
  <si>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</si>
  <si>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</si>
  <si>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</si>
  <si>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</si>
  <si>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</si>
  <si>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</si>
  <si>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</si>
  <si>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</si>
  <si>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</si>
  <si>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</si>
  <si>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</si>
  <si>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</si>
  <si>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</si>
  <si>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</si>
  <si>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</si>
  <si>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</si>
  <si>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</si>
  <si>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</si>
  <si>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</si>
  <si>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</si>
  <si>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</si>
  <si>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</si>
  <si>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</si>
  <si>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</si>
  <si>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</si>
  <si>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</si>
  <si>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</si>
  <si>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</si>
  <si>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</si>
  <si>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</si>
  <si>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</si>
  <si>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</si>
  <si>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</si>
  <si>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</si>
  <si>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</si>
  <si>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</si>
  <si>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</si>
  <si>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</si>
  <si>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</si>
  <si>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</si>
  <si>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</si>
  <si>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</si>
  <si>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</si>
  <si>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</si>
  <si>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</si>
  <si>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</si>
  <si>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</si>
  <si>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</si>
  <si>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</si>
  <si>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</si>
  <si>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</si>
  <si>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</si>
  <si>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</si>
  <si>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</si>
  <si>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</si>
  <si>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</si>
  <si>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</si>
  <si>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</si>
  <si>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</si>
  <si>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</si>
  <si>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</si>
  <si>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</si>
  <si>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</si>
  <si>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</si>
  <si>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</si>
  <si>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</si>
  <si>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</si>
  <si>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</si>
  <si>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</si>
  <si>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</si>
  <si>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</si>
  <si>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</si>
  <si>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</si>
  <si>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</si>
  <si>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</si>
  <si>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</si>
  <si>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</si>
  <si>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</si>
  <si>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</si>
  <si>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</si>
  <si>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</si>
  <si>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</si>
  <si>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</si>
  <si>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</si>
  <si>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</si>
  <si>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</si>
  <si>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</si>
  <si>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</si>
  <si>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</si>
  <si>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</si>
  <si>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</si>
  <si>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</si>
  <si>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</si>
  <si>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</si>
  <si>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</si>
  <si>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</si>
  <si>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</si>
  <si>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</si>
  <si>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</si>
  <si>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</si>
  <si>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</si>
  <si>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</si>
  <si>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</si>
  <si>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</si>
  <si>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</si>
  <si>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</si>
  <si>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</si>
  <si>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</si>
  <si>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</si>
  <si>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</si>
  <si>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</si>
  <si>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</si>
  <si>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</si>
  <si>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</si>
  <si>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</si>
  <si>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</si>
  <si>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</si>
  <si>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</si>
  <si>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</si>
  <si>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</si>
  <si>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</si>
  <si>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</si>
  <si>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</si>
  <si>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</si>
  <si>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</si>
  <si>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</si>
  <si>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</si>
  <si>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</si>
  <si>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</si>
  <si>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</si>
  <si>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</si>
  <si>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</si>
  <si>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</si>
  <si>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</si>
  <si>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</si>
  <si>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</si>
  <si>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</si>
  <si>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</si>
  <si>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</si>
  <si>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</si>
  <si>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</si>
  <si>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</si>
  <si>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</si>
  <si>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</si>
  <si>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</si>
  <si>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</si>
  <si>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</si>
  <si>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</si>
  <si>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</si>
  <si>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</si>
  <si>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</si>
  <si>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</si>
  <si>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</si>
  <si>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</si>
  <si>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</si>
  <si>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</si>
  <si>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</si>
  <si>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</si>
  <si>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</si>
  <si>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</si>
  <si>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</si>
  <si>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</si>
  <si>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</si>
  <si>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</si>
  <si>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</si>
  <si>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</si>
  <si>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</si>
  <si>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</si>
  <si>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</si>
  <si>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</si>
  <si>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</si>
  <si>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</si>
  <si>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</si>
  <si>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</si>
  <si>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</si>
  <si>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</si>
  <si>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</si>
  <si>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</si>
  <si>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</si>
  <si>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</si>
  <si>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</si>
  <si>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</si>
  <si>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</si>
  <si>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</si>
  <si>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</si>
  <si>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</si>
  <si>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</si>
  <si>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</si>
  <si>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</si>
  <si>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</si>
  <si>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</si>
  <si>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</si>
  <si>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</si>
  <si>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</si>
  <si>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</si>
  <si>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</si>
  <si>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</si>
  <si>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</si>
  <si>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</si>
  <si>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za razdoblje od 01.01. do 30.06. 2014 godine</t>
  </si>
  <si>
    <t>od 01.01. do 30.06. 2014 godine</t>
  </si>
  <si>
    <t>na dan 30.06. 2014 godine</t>
  </si>
  <si>
    <t>Naziv fonda: ZIF "prevent INVEST" d.d. Sarajevo</t>
  </si>
  <si>
    <t>Registarski broj fonda: ZJP-031-10</t>
  </si>
  <si>
    <t>Naziv društva za upravljanje: DUF "BLAGO" d.o.o. Sarajevo</t>
  </si>
  <si>
    <t>Matični broj društva za upravljanje: 1-22743</t>
  </si>
  <si>
    <t>JIB društva za upravljanje:  4200052540007</t>
  </si>
  <si>
    <t>JIB investicijskog fonda: 4200191740002</t>
  </si>
  <si>
    <r>
      <t xml:space="preserve">Prethodna godina </t>
    </r>
    <r>
      <rPr>
        <sz val="8"/>
        <rFont val="Arial"/>
        <family val="2"/>
      </rPr>
      <t>31.12.2013</t>
    </r>
  </si>
  <si>
    <r>
      <t xml:space="preserve">Prethodna godina  </t>
    </r>
    <r>
      <rPr>
        <sz val="8"/>
        <rFont val="Arial"/>
        <family val="2"/>
      </rPr>
      <t>30.06.2013</t>
    </r>
  </si>
  <si>
    <t>Prethodna godina 30.06.2013</t>
  </si>
  <si>
    <t>_________________</t>
  </si>
  <si>
    <t>Direktor Fonda</t>
  </si>
  <si>
    <t>_______________</t>
  </si>
  <si>
    <t>Nihad Čivgin</t>
  </si>
  <si>
    <t>Direktor Društva</t>
  </si>
  <si>
    <t>____________________</t>
  </si>
  <si>
    <t>Azra Osmanbegović</t>
  </si>
  <si>
    <t>Azira Hadžialić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</si>
</sst>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0" fontId="0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49" fontId="0" fillId="33" borderId="23" xfId="0" applyNumberFormat="1" applyFill="1" applyBorder="1" applyAlignment="1">
      <alignment horizontal="center" vertical="center" wrapText="1"/>
    </xf>
    <xf numFmtId="4" fontId="0" fillId="33" borderId="23" xfId="0" applyNumberForma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4" fontId="0" fillId="33" borderId="24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 wrapText="1"/>
    </xf>
    <xf numFmtId="3" fontId="0" fillId="0" borderId="13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0" fontId="2" fillId="0" borderId="17" xfId="0" applyNumberFormat="1" applyFont="1" applyBorder="1" applyAlignment="1">
      <alignment vertical="center"/>
    </xf>
    <xf numFmtId="10" fontId="0" fillId="0" borderId="17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view="pageBreakPreview" zoomScaleSheetLayoutView="100" zoomScalePageLayoutView="0" workbookViewId="0" topLeftCell="A52">
      <selection activeCell="D82" sqref="D8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  <col min="6" max="6" width="12.28125" style="0" bestFit="1" customWidth="1"/>
  </cols>
  <sheetData>
    <row r="1" ht="12.75">
      <c r="A1" s="52" t="s">
        <v>424</v>
      </c>
    </row>
    <row r="2" ht="12.75">
      <c r="A2" s="52" t="s">
        <v>425</v>
      </c>
    </row>
    <row r="3" ht="12.75">
      <c r="A3" s="52" t="s">
        <v>426</v>
      </c>
    </row>
    <row r="4" ht="12.75">
      <c r="A4" s="52" t="s">
        <v>427</v>
      </c>
    </row>
    <row r="5" ht="12.75">
      <c r="A5" s="52" t="s">
        <v>428</v>
      </c>
    </row>
    <row r="6" ht="12.75">
      <c r="A6" s="52" t="s">
        <v>429</v>
      </c>
    </row>
    <row r="8" spans="1:5" ht="12.75">
      <c r="A8" s="79" t="s">
        <v>0</v>
      </c>
      <c r="B8" s="79"/>
      <c r="C8" s="79"/>
      <c r="D8" s="79"/>
      <c r="E8" s="79"/>
    </row>
    <row r="9" spans="1:5" ht="12.75">
      <c r="A9" s="80" t="s">
        <v>1</v>
      </c>
      <c r="B9" s="80"/>
      <c r="C9" s="80"/>
      <c r="D9" s="80"/>
      <c r="E9" s="80"/>
    </row>
    <row r="10" spans="1:5" ht="12.75">
      <c r="A10" s="81" t="s">
        <v>423</v>
      </c>
      <c r="B10" s="80"/>
      <c r="C10" s="80"/>
      <c r="D10" s="80"/>
      <c r="E10" s="80"/>
    </row>
    <row r="11" ht="13.5" thickBot="1"/>
    <row r="12" spans="1:5" s="2" customFormat="1" ht="26.25" thickBot="1">
      <c r="A12" s="66" t="s">
        <v>2</v>
      </c>
      <c r="B12" s="71" t="s">
        <v>3</v>
      </c>
      <c r="C12" s="67" t="s">
        <v>4</v>
      </c>
      <c r="D12" s="68" t="s">
        <v>5</v>
      </c>
      <c r="E12" s="72" t="s">
        <v>430</v>
      </c>
    </row>
    <row r="13" spans="1:5" ht="13.5" thickBot="1">
      <c r="A13" s="73">
        <v>1</v>
      </c>
      <c r="B13" s="74">
        <v>2</v>
      </c>
      <c r="C13" s="75">
        <v>3</v>
      </c>
      <c r="D13" s="76">
        <v>4</v>
      </c>
      <c r="E13" s="77">
        <v>5</v>
      </c>
    </row>
    <row r="14" spans="1:5" ht="12.75">
      <c r="A14" s="10"/>
      <c r="B14" s="11" t="s">
        <v>6</v>
      </c>
      <c r="C14" s="19" t="s">
        <v>12</v>
      </c>
      <c r="D14" s="20">
        <f>D15+D16+D23+D32+D33</f>
        <v>28991787.34</v>
      </c>
      <c r="E14" s="21">
        <f>E15+E16+E23+E32+E33</f>
        <v>28925995.900000002</v>
      </c>
    </row>
    <row r="15" spans="1:5" ht="25.5">
      <c r="A15" s="13" t="s">
        <v>7</v>
      </c>
      <c r="B15" s="12" t="s">
        <v>8</v>
      </c>
      <c r="C15" s="22" t="s">
        <v>13</v>
      </c>
      <c r="D15" s="23">
        <v>2615431.48</v>
      </c>
      <c r="E15" s="24">
        <v>1690559.85</v>
      </c>
    </row>
    <row r="16" spans="1:5" ht="12.75">
      <c r="A16" s="13"/>
      <c r="B16" s="12" t="s">
        <v>9</v>
      </c>
      <c r="C16" s="22" t="s">
        <v>14</v>
      </c>
      <c r="D16" s="25">
        <f>SUM(D17:D22)</f>
        <v>25915697.009999998</v>
      </c>
      <c r="E16" s="26">
        <f>SUM(E17:E22)</f>
        <v>26914823.580000002</v>
      </c>
    </row>
    <row r="17" spans="1:5" ht="25.5">
      <c r="A17" s="7" t="s">
        <v>10</v>
      </c>
      <c r="B17" s="6" t="s">
        <v>11</v>
      </c>
      <c r="C17" s="27" t="s">
        <v>15</v>
      </c>
      <c r="D17" s="23">
        <v>0</v>
      </c>
      <c r="E17" s="24">
        <v>0</v>
      </c>
    </row>
    <row r="18" spans="1:5" ht="25.5">
      <c r="A18" s="7" t="s">
        <v>85</v>
      </c>
      <c r="B18" s="6" t="s">
        <v>86</v>
      </c>
      <c r="C18" s="27" t="s">
        <v>16</v>
      </c>
      <c r="D18" s="23">
        <v>24392960.43</v>
      </c>
      <c r="E18" s="24">
        <v>25615711.89</v>
      </c>
    </row>
    <row r="19" spans="1:5" ht="25.5">
      <c r="A19" s="7" t="s">
        <v>87</v>
      </c>
      <c r="B19" s="6" t="s">
        <v>88</v>
      </c>
      <c r="C19" s="27" t="s">
        <v>17</v>
      </c>
      <c r="D19" s="23">
        <v>1522736.58</v>
      </c>
      <c r="E19" s="24">
        <v>1299111.69</v>
      </c>
    </row>
    <row r="20" spans="1:5" ht="25.5">
      <c r="A20" s="7" t="s">
        <v>89</v>
      </c>
      <c r="B20" s="6" t="s">
        <v>90</v>
      </c>
      <c r="C20" s="27" t="s">
        <v>18</v>
      </c>
      <c r="D20" s="23">
        <v>0</v>
      </c>
      <c r="E20" s="24">
        <v>0</v>
      </c>
    </row>
    <row r="21" spans="1:5" ht="25.5">
      <c r="A21" s="7" t="s">
        <v>91</v>
      </c>
      <c r="B21" s="6" t="s">
        <v>92</v>
      </c>
      <c r="C21" s="27" t="s">
        <v>19</v>
      </c>
      <c r="D21" s="23">
        <v>0</v>
      </c>
      <c r="E21" s="24">
        <v>0</v>
      </c>
    </row>
    <row r="22" spans="1:5" ht="12.75">
      <c r="A22" s="7">
        <v>260</v>
      </c>
      <c r="B22" s="6" t="s">
        <v>93</v>
      </c>
      <c r="C22" s="27" t="s">
        <v>20</v>
      </c>
      <c r="D22" s="23">
        <v>0</v>
      </c>
      <c r="E22" s="24">
        <v>0</v>
      </c>
    </row>
    <row r="23" spans="1:5" ht="12.75">
      <c r="A23" s="7"/>
      <c r="B23" s="12" t="s">
        <v>94</v>
      </c>
      <c r="C23" s="22" t="s">
        <v>21</v>
      </c>
      <c r="D23" s="25">
        <f>SUM(D24:D31)</f>
        <v>460658.85</v>
      </c>
      <c r="E23" s="26">
        <f>SUM(E24:E31)</f>
        <v>320195.63</v>
      </c>
    </row>
    <row r="24" spans="1:5" ht="12.75">
      <c r="A24" s="7">
        <v>300</v>
      </c>
      <c r="B24" s="6" t="s">
        <v>95</v>
      </c>
      <c r="C24" s="27" t="s">
        <v>22</v>
      </c>
      <c r="D24" s="23">
        <v>0</v>
      </c>
      <c r="E24" s="24">
        <v>0</v>
      </c>
    </row>
    <row r="25" spans="1:5" ht="25.5">
      <c r="A25" s="7" t="s">
        <v>96</v>
      </c>
      <c r="B25" s="6" t="s">
        <v>98</v>
      </c>
      <c r="C25" s="27" t="s">
        <v>23</v>
      </c>
      <c r="D25" s="23">
        <v>0</v>
      </c>
      <c r="E25" s="24">
        <v>0</v>
      </c>
    </row>
    <row r="26" spans="1:5" ht="12.75">
      <c r="A26" s="7">
        <v>303</v>
      </c>
      <c r="B26" s="6" t="s">
        <v>97</v>
      </c>
      <c r="C26" s="27" t="s">
        <v>24</v>
      </c>
      <c r="D26" s="23">
        <v>3566.31</v>
      </c>
      <c r="E26" s="24">
        <v>14418.95</v>
      </c>
    </row>
    <row r="27" spans="1:5" ht="12.75">
      <c r="A27" s="7">
        <v>304</v>
      </c>
      <c r="B27" s="6" t="s">
        <v>99</v>
      </c>
      <c r="C27" s="27" t="s">
        <v>25</v>
      </c>
      <c r="D27" s="23">
        <v>447292.5</v>
      </c>
      <c r="E27" s="24">
        <v>195621.64</v>
      </c>
    </row>
    <row r="28" spans="1:5" ht="12.75">
      <c r="A28" s="7">
        <v>305</v>
      </c>
      <c r="B28" s="6" t="s">
        <v>100</v>
      </c>
      <c r="C28" s="27" t="s">
        <v>26</v>
      </c>
      <c r="D28" s="23">
        <v>0</v>
      </c>
      <c r="E28" s="24">
        <v>100355</v>
      </c>
    </row>
    <row r="29" spans="1:5" ht="25.5">
      <c r="A29" s="7" t="s">
        <v>101</v>
      </c>
      <c r="B29" s="6" t="s">
        <v>102</v>
      </c>
      <c r="C29" s="27" t="s">
        <v>27</v>
      </c>
      <c r="D29" s="23">
        <v>0</v>
      </c>
      <c r="E29" s="24">
        <v>0</v>
      </c>
    </row>
    <row r="30" spans="1:5" ht="12.75">
      <c r="A30" s="7">
        <v>309</v>
      </c>
      <c r="B30" s="6" t="s">
        <v>103</v>
      </c>
      <c r="C30" s="27" t="s">
        <v>28</v>
      </c>
      <c r="D30" s="23">
        <v>9800.04</v>
      </c>
      <c r="E30" s="24">
        <v>9800.04</v>
      </c>
    </row>
    <row r="31" spans="1:5" ht="25.5">
      <c r="A31" s="7" t="s">
        <v>104</v>
      </c>
      <c r="B31" s="6" t="s">
        <v>105</v>
      </c>
      <c r="C31" s="27" t="s">
        <v>29</v>
      </c>
      <c r="D31" s="23">
        <v>0</v>
      </c>
      <c r="E31" s="24">
        <v>0</v>
      </c>
    </row>
    <row r="32" spans="1:5" ht="12.75">
      <c r="A32" s="13">
        <v>320</v>
      </c>
      <c r="B32" s="12" t="s">
        <v>106</v>
      </c>
      <c r="C32" s="27" t="s">
        <v>30</v>
      </c>
      <c r="D32" s="23">
        <v>0</v>
      </c>
      <c r="E32" s="24">
        <v>0</v>
      </c>
    </row>
    <row r="33" spans="1:5" ht="25.5">
      <c r="A33" s="13" t="s">
        <v>107</v>
      </c>
      <c r="B33" s="12" t="s">
        <v>108</v>
      </c>
      <c r="C33" s="27" t="s">
        <v>31</v>
      </c>
      <c r="D33" s="23">
        <v>0</v>
      </c>
      <c r="E33" s="24">
        <v>416.84</v>
      </c>
    </row>
    <row r="34" spans="1:5" ht="12.75">
      <c r="A34" s="7"/>
      <c r="B34" s="12" t="s">
        <v>134</v>
      </c>
      <c r="C34" s="22" t="s">
        <v>32</v>
      </c>
      <c r="D34" s="25">
        <f>D35+D39+D44+D47+D50+D53+D54+D55</f>
        <v>897498.5399999999</v>
      </c>
      <c r="E34" s="26">
        <f>E35+E39+E44+E47+E50+E53+E54+E55</f>
        <v>534291.25</v>
      </c>
    </row>
    <row r="35" spans="1:5" ht="12.75">
      <c r="A35" s="13">
        <v>40</v>
      </c>
      <c r="B35" s="12" t="s">
        <v>109</v>
      </c>
      <c r="C35" s="22" t="s">
        <v>33</v>
      </c>
      <c r="D35" s="25">
        <f>SUM(D36:D38)</f>
        <v>1588.8500000000001</v>
      </c>
      <c r="E35" s="26">
        <f>SUM(E36:E38)</f>
        <v>30927.84</v>
      </c>
    </row>
    <row r="36" spans="1:5" ht="12.75">
      <c r="A36" s="7">
        <v>400</v>
      </c>
      <c r="B36" s="6" t="s">
        <v>110</v>
      </c>
      <c r="C36" s="27" t="s">
        <v>34</v>
      </c>
      <c r="D36" s="23">
        <v>1530.4</v>
      </c>
      <c r="E36" s="24">
        <v>30685.66</v>
      </c>
    </row>
    <row r="37" spans="1:5" ht="25.5">
      <c r="A37" s="7" t="s">
        <v>111</v>
      </c>
      <c r="B37" s="6" t="s">
        <v>112</v>
      </c>
      <c r="C37" s="27" t="s">
        <v>35</v>
      </c>
      <c r="D37" s="23">
        <v>58.45</v>
      </c>
      <c r="E37" s="24">
        <v>242.18</v>
      </c>
    </row>
    <row r="38" spans="1:5" ht="12.75">
      <c r="A38" s="7">
        <v>403</v>
      </c>
      <c r="B38" s="6" t="s">
        <v>113</v>
      </c>
      <c r="C38" s="27" t="s">
        <v>36</v>
      </c>
      <c r="D38" s="23">
        <v>0</v>
      </c>
      <c r="E38" s="24">
        <v>0</v>
      </c>
    </row>
    <row r="39" spans="1:5" ht="25.5">
      <c r="A39" s="13">
        <v>41</v>
      </c>
      <c r="B39" s="12" t="s">
        <v>114</v>
      </c>
      <c r="C39" s="22" t="s">
        <v>37</v>
      </c>
      <c r="D39" s="25">
        <f>SUM(D40:D43)</f>
        <v>13235.5</v>
      </c>
      <c r="E39" s="26">
        <f>SUM(E40:E43)</f>
        <v>9817.16</v>
      </c>
    </row>
    <row r="40" spans="1:5" ht="12.75">
      <c r="A40" s="7">
        <v>410</v>
      </c>
      <c r="B40" s="6" t="s">
        <v>115</v>
      </c>
      <c r="C40" s="27" t="s">
        <v>38</v>
      </c>
      <c r="D40" s="23">
        <v>1735.59</v>
      </c>
      <c r="E40" s="24">
        <v>1728.52</v>
      </c>
    </row>
    <row r="41" spans="1:5" ht="12.75">
      <c r="A41" s="7">
        <v>414</v>
      </c>
      <c r="B41" s="6" t="s">
        <v>116</v>
      </c>
      <c r="C41" s="27" t="s">
        <v>39</v>
      </c>
      <c r="D41" s="23">
        <v>0</v>
      </c>
      <c r="E41" s="24">
        <v>0</v>
      </c>
    </row>
    <row r="42" spans="1:5" ht="12.75">
      <c r="A42" s="7">
        <v>415</v>
      </c>
      <c r="B42" s="6" t="s">
        <v>117</v>
      </c>
      <c r="C42" s="27" t="s">
        <v>40</v>
      </c>
      <c r="D42" s="23">
        <v>0</v>
      </c>
      <c r="E42" s="24">
        <v>0</v>
      </c>
    </row>
    <row r="43" spans="1:5" ht="38.25">
      <c r="A43" s="7" t="s">
        <v>420</v>
      </c>
      <c r="B43" s="6" t="s">
        <v>118</v>
      </c>
      <c r="C43" s="27" t="s">
        <v>41</v>
      </c>
      <c r="D43" s="23">
        <v>11499.91</v>
      </c>
      <c r="E43" s="24">
        <v>8088.64</v>
      </c>
    </row>
    <row r="44" spans="1:5" ht="25.5">
      <c r="A44" s="13">
        <v>42</v>
      </c>
      <c r="B44" s="12" t="s">
        <v>119</v>
      </c>
      <c r="C44" s="22" t="s">
        <v>42</v>
      </c>
      <c r="D44" s="25">
        <f>SUM(D45:D46)</f>
        <v>818942.57</v>
      </c>
      <c r="E44" s="26">
        <f>SUM(E45:E46)</f>
        <v>456934.81</v>
      </c>
    </row>
    <row r="45" spans="1:5" ht="12.75">
      <c r="A45" s="7">
        <v>420</v>
      </c>
      <c r="B45" s="6" t="s">
        <v>120</v>
      </c>
      <c r="C45" s="27" t="s">
        <v>43</v>
      </c>
      <c r="D45" s="23">
        <v>794166.48</v>
      </c>
      <c r="E45" s="24">
        <v>448042.38</v>
      </c>
    </row>
    <row r="46" spans="1:5" ht="25.5">
      <c r="A46" s="7" t="s">
        <v>121</v>
      </c>
      <c r="B46" s="6" t="s">
        <v>122</v>
      </c>
      <c r="C46" s="27" t="s">
        <v>44</v>
      </c>
      <c r="D46" s="23">
        <v>24776.09</v>
      </c>
      <c r="E46" s="24">
        <v>8892.43</v>
      </c>
    </row>
    <row r="47" spans="1:5" ht="12.75">
      <c r="A47" s="13">
        <v>43</v>
      </c>
      <c r="B47" s="12" t="s">
        <v>123</v>
      </c>
      <c r="C47" s="22" t="s">
        <v>45</v>
      </c>
      <c r="D47" s="25">
        <f>SUM(D48:D49)</f>
        <v>0</v>
      </c>
      <c r="E47" s="26">
        <f>SUM(E48:E49)</f>
        <v>0</v>
      </c>
    </row>
    <row r="48" spans="1:5" ht="12.75">
      <c r="A48" s="7">
        <v>430</v>
      </c>
      <c r="B48" s="6" t="s">
        <v>124</v>
      </c>
      <c r="C48" s="27" t="s">
        <v>46</v>
      </c>
      <c r="D48" s="23">
        <v>0</v>
      </c>
      <c r="E48" s="24">
        <v>0</v>
      </c>
    </row>
    <row r="49" spans="1:5" ht="25.5">
      <c r="A49" s="7" t="s">
        <v>125</v>
      </c>
      <c r="B49" s="6" t="s">
        <v>126</v>
      </c>
      <c r="C49" s="27" t="s">
        <v>47</v>
      </c>
      <c r="D49" s="23">
        <v>0</v>
      </c>
      <c r="E49" s="24">
        <v>0</v>
      </c>
    </row>
    <row r="50" spans="1:5" ht="12.75">
      <c r="A50" s="13">
        <v>44</v>
      </c>
      <c r="B50" s="12" t="s">
        <v>127</v>
      </c>
      <c r="C50" s="22" t="s">
        <v>48</v>
      </c>
      <c r="D50" s="25">
        <f>SUM(D51:D52)</f>
        <v>0</v>
      </c>
      <c r="E50" s="26">
        <f>SUM(E51:E52)</f>
        <v>0</v>
      </c>
    </row>
    <row r="51" spans="1:5" ht="25.5">
      <c r="A51" s="7" t="s">
        <v>128</v>
      </c>
      <c r="B51" s="6" t="s">
        <v>129</v>
      </c>
      <c r="C51" s="27" t="s">
        <v>49</v>
      </c>
      <c r="D51" s="23">
        <v>0</v>
      </c>
      <c r="E51" s="24">
        <v>0</v>
      </c>
    </row>
    <row r="52" spans="1:5" ht="12.75">
      <c r="A52" s="7">
        <v>449</v>
      </c>
      <c r="B52" s="6" t="s">
        <v>130</v>
      </c>
      <c r="C52" s="27" t="s">
        <v>50</v>
      </c>
      <c r="D52" s="23">
        <v>0</v>
      </c>
      <c r="E52" s="24">
        <v>0</v>
      </c>
    </row>
    <row r="53" spans="1:5" ht="12.75">
      <c r="A53" s="13">
        <v>45</v>
      </c>
      <c r="B53" s="12" t="s">
        <v>131</v>
      </c>
      <c r="C53" s="22" t="s">
        <v>51</v>
      </c>
      <c r="D53" s="25">
        <v>0</v>
      </c>
      <c r="E53" s="26">
        <v>0</v>
      </c>
    </row>
    <row r="54" spans="1:5" ht="12.75">
      <c r="A54" s="13">
        <v>46</v>
      </c>
      <c r="B54" s="12" t="s">
        <v>132</v>
      </c>
      <c r="C54" s="22" t="s">
        <v>52</v>
      </c>
      <c r="D54" s="25">
        <v>0</v>
      </c>
      <c r="E54" s="26">
        <v>0</v>
      </c>
    </row>
    <row r="55" spans="1:5" ht="12.75">
      <c r="A55" s="13">
        <v>47</v>
      </c>
      <c r="B55" s="12" t="s">
        <v>133</v>
      </c>
      <c r="C55" s="22" t="s">
        <v>53</v>
      </c>
      <c r="D55" s="25">
        <v>63731.62</v>
      </c>
      <c r="E55" s="26">
        <v>36611.44</v>
      </c>
    </row>
    <row r="56" spans="1:5" ht="12.75">
      <c r="A56" s="13"/>
      <c r="B56" s="12" t="s">
        <v>135</v>
      </c>
      <c r="C56" s="22" t="s">
        <v>54</v>
      </c>
      <c r="D56" s="25">
        <f>D14-D34</f>
        <v>28094288.8</v>
      </c>
      <c r="E56" s="26">
        <f>E14-E34</f>
        <v>28391704.650000002</v>
      </c>
    </row>
    <row r="57" spans="1:5" ht="12.75">
      <c r="A57" s="13"/>
      <c r="B57" s="12" t="s">
        <v>136</v>
      </c>
      <c r="C57" s="22" t="s">
        <v>55</v>
      </c>
      <c r="D57" s="25">
        <f>D58+D61+D64+D69+D72+D75+D78</f>
        <v>28094288.800000016</v>
      </c>
      <c r="E57" s="26">
        <f>E58+E61+E64+E69+E72+E75+E78</f>
        <v>28391704.650000017</v>
      </c>
    </row>
    <row r="58" spans="1:5" ht="12.75">
      <c r="A58" s="13">
        <v>50</v>
      </c>
      <c r="B58" s="12" t="s">
        <v>137</v>
      </c>
      <c r="C58" s="22" t="s">
        <v>56</v>
      </c>
      <c r="D58" s="25">
        <f>SUM(D59:D60)</f>
        <v>79766598.15</v>
      </c>
      <c r="E58" s="26">
        <f>SUM(E59:E60)</f>
        <v>79766598.15</v>
      </c>
    </row>
    <row r="59" spans="1:5" ht="12.75">
      <c r="A59" s="7">
        <v>500</v>
      </c>
      <c r="B59" s="6" t="s">
        <v>138</v>
      </c>
      <c r="C59" s="27" t="s">
        <v>57</v>
      </c>
      <c r="D59" s="23">
        <v>79766598.15</v>
      </c>
      <c r="E59" s="24">
        <v>79766598.15</v>
      </c>
    </row>
    <row r="60" spans="1:5" ht="12.75">
      <c r="A60" s="7">
        <v>501</v>
      </c>
      <c r="B60" s="6" t="s">
        <v>139</v>
      </c>
      <c r="C60" s="27" t="s">
        <v>58</v>
      </c>
      <c r="D60" s="23">
        <v>0</v>
      </c>
      <c r="E60" s="24">
        <v>0</v>
      </c>
    </row>
    <row r="61" spans="1:5" ht="12.75">
      <c r="A61" s="13">
        <v>51</v>
      </c>
      <c r="B61" s="12" t="s">
        <v>140</v>
      </c>
      <c r="C61" s="22" t="s">
        <v>59</v>
      </c>
      <c r="D61" s="25">
        <f>SUM(D62:D63)</f>
        <v>-31819.13</v>
      </c>
      <c r="E61" s="26">
        <f>SUM(E62:E63)</f>
        <v>-31819.13</v>
      </c>
    </row>
    <row r="62" spans="1:5" ht="12.75">
      <c r="A62" s="7">
        <v>510</v>
      </c>
      <c r="B62" s="6" t="s">
        <v>141</v>
      </c>
      <c r="C62" s="27" t="s">
        <v>60</v>
      </c>
      <c r="D62" s="23">
        <v>-31819.13</v>
      </c>
      <c r="E62" s="24">
        <v>-31819.13</v>
      </c>
    </row>
    <row r="63" spans="1:5" ht="12.75">
      <c r="A63" s="7">
        <v>519</v>
      </c>
      <c r="B63" s="6" t="s">
        <v>142</v>
      </c>
      <c r="C63" s="27" t="s">
        <v>61</v>
      </c>
      <c r="D63" s="23">
        <v>0</v>
      </c>
      <c r="E63" s="24">
        <v>0</v>
      </c>
    </row>
    <row r="64" spans="1:5" ht="12.75">
      <c r="A64" s="13">
        <v>52</v>
      </c>
      <c r="B64" s="12" t="s">
        <v>143</v>
      </c>
      <c r="C64" s="22" t="s">
        <v>62</v>
      </c>
      <c r="D64" s="25">
        <f>SUM(D65:D68)</f>
        <v>-31396208.69</v>
      </c>
      <c r="E64" s="26">
        <f>SUM(E65:E68)</f>
        <v>-32866634.93</v>
      </c>
    </row>
    <row r="65" spans="1:6" ht="25.5">
      <c r="A65" s="7">
        <v>520</v>
      </c>
      <c r="B65" s="6" t="s">
        <v>144</v>
      </c>
      <c r="C65" s="27" t="s">
        <v>63</v>
      </c>
      <c r="D65" s="23">
        <v>-31396208.69</v>
      </c>
      <c r="E65" s="24">
        <v>-32866634.93</v>
      </c>
      <c r="F65" s="1"/>
    </row>
    <row r="66" spans="1:5" ht="25.5">
      <c r="A66" s="7">
        <v>521</v>
      </c>
      <c r="B66" s="6" t="s">
        <v>145</v>
      </c>
      <c r="C66" s="27" t="s">
        <v>64</v>
      </c>
      <c r="D66" s="23">
        <v>0</v>
      </c>
      <c r="E66" s="24">
        <v>0</v>
      </c>
    </row>
    <row r="67" spans="1:5" ht="12.75">
      <c r="A67" s="7">
        <v>522</v>
      </c>
      <c r="B67" s="6" t="s">
        <v>146</v>
      </c>
      <c r="C67" s="27" t="s">
        <v>65</v>
      </c>
      <c r="D67" s="23">
        <v>0</v>
      </c>
      <c r="E67" s="24">
        <v>0</v>
      </c>
    </row>
    <row r="68" spans="1:5" ht="12.75">
      <c r="A68" s="7">
        <v>529</v>
      </c>
      <c r="B68" s="6" t="s">
        <v>147</v>
      </c>
      <c r="C68" s="27" t="s">
        <v>66</v>
      </c>
      <c r="D68" s="23">
        <v>0</v>
      </c>
      <c r="E68" s="24">
        <v>0</v>
      </c>
    </row>
    <row r="69" spans="1:5" ht="12.75">
      <c r="A69" s="13">
        <v>53</v>
      </c>
      <c r="B69" s="12" t="s">
        <v>148</v>
      </c>
      <c r="C69" s="22" t="s">
        <v>67</v>
      </c>
      <c r="D69" s="25">
        <f>SUM(D70:D71)</f>
        <v>10226.6</v>
      </c>
      <c r="E69" s="26">
        <f>SUM(E70:E71)</f>
        <v>10226.6</v>
      </c>
    </row>
    <row r="70" spans="1:5" ht="12.75">
      <c r="A70" s="7">
        <v>530</v>
      </c>
      <c r="B70" s="6" t="s">
        <v>149</v>
      </c>
      <c r="C70" s="27" t="s">
        <v>68</v>
      </c>
      <c r="D70" s="23">
        <v>0</v>
      </c>
      <c r="E70" s="24">
        <v>0</v>
      </c>
    </row>
    <row r="71" spans="1:5" ht="12.75">
      <c r="A71" s="7">
        <v>531</v>
      </c>
      <c r="B71" s="6" t="s">
        <v>150</v>
      </c>
      <c r="C71" s="27" t="s">
        <v>69</v>
      </c>
      <c r="D71" s="23">
        <v>10226.6</v>
      </c>
      <c r="E71" s="24">
        <v>10226.6</v>
      </c>
    </row>
    <row r="72" spans="1:5" ht="12.75">
      <c r="A72" s="13">
        <v>54</v>
      </c>
      <c r="B72" s="12" t="s">
        <v>151</v>
      </c>
      <c r="C72" s="22" t="s">
        <v>70</v>
      </c>
      <c r="D72" s="25">
        <f>SUM(D73:D74)</f>
        <v>7318216.28</v>
      </c>
      <c r="E72" s="26">
        <f>SUM(E73:E74)</f>
        <v>7318216.28</v>
      </c>
    </row>
    <row r="73" spans="1:5" ht="12.75">
      <c r="A73" s="7">
        <v>540</v>
      </c>
      <c r="B73" s="6" t="s">
        <v>152</v>
      </c>
      <c r="C73" s="27" t="s">
        <v>71</v>
      </c>
      <c r="D73" s="23">
        <v>7318216.28</v>
      </c>
      <c r="E73" s="24">
        <v>7318216.28</v>
      </c>
    </row>
    <row r="74" spans="1:5" ht="12.75">
      <c r="A74" s="7">
        <v>541</v>
      </c>
      <c r="B74" s="6" t="s">
        <v>153</v>
      </c>
      <c r="C74" s="27" t="s">
        <v>72</v>
      </c>
      <c r="D74" s="23">
        <v>0</v>
      </c>
      <c r="E74" s="24">
        <v>0</v>
      </c>
    </row>
    <row r="75" spans="1:5" ht="12.75">
      <c r="A75" s="13">
        <v>55</v>
      </c>
      <c r="B75" s="12" t="s">
        <v>154</v>
      </c>
      <c r="C75" s="22" t="s">
        <v>73</v>
      </c>
      <c r="D75" s="25">
        <f>SUM(D76:D77)</f>
        <v>-27572724.41</v>
      </c>
      <c r="E75" s="26">
        <f>SUM(E76:E77)</f>
        <v>-25804882.319999997</v>
      </c>
    </row>
    <row r="76" spans="1:5" ht="12.75">
      <c r="A76" s="7">
        <v>550</v>
      </c>
      <c r="B76" s="6" t="s">
        <v>155</v>
      </c>
      <c r="C76" s="27" t="s">
        <v>74</v>
      </c>
      <c r="D76" s="23">
        <v>-25804882.32</v>
      </c>
      <c r="E76" s="24">
        <v>-24938392.33</v>
      </c>
    </row>
    <row r="77" spans="1:5" ht="12.75">
      <c r="A77" s="7">
        <v>551</v>
      </c>
      <c r="B77" s="6" t="s">
        <v>156</v>
      </c>
      <c r="C77" s="27" t="s">
        <v>75</v>
      </c>
      <c r="D77" s="23">
        <v>-1767842.09</v>
      </c>
      <c r="E77" s="24">
        <v>-866489.99</v>
      </c>
    </row>
    <row r="78" spans="1:5" ht="12.75">
      <c r="A78" s="13">
        <v>56</v>
      </c>
      <c r="B78" s="12" t="s">
        <v>158</v>
      </c>
      <c r="C78" s="22" t="s">
        <v>76</v>
      </c>
      <c r="D78" s="25">
        <f>SUM(D79:D80)</f>
        <v>0</v>
      </c>
      <c r="E78" s="26">
        <f>SUM(E79:E80)</f>
        <v>0</v>
      </c>
    </row>
    <row r="79" spans="1:5" ht="25.5">
      <c r="A79" s="7">
        <v>560</v>
      </c>
      <c r="B79" s="14" t="s">
        <v>157</v>
      </c>
      <c r="C79" s="27" t="s">
        <v>77</v>
      </c>
      <c r="D79" s="23">
        <v>0</v>
      </c>
      <c r="E79" s="24">
        <v>0</v>
      </c>
    </row>
    <row r="80" spans="1:5" ht="25.5">
      <c r="A80" s="7">
        <v>561</v>
      </c>
      <c r="B80" s="14" t="s">
        <v>159</v>
      </c>
      <c r="C80" s="27" t="s">
        <v>78</v>
      </c>
      <c r="D80" s="23">
        <v>0</v>
      </c>
      <c r="E80" s="24">
        <v>0</v>
      </c>
    </row>
    <row r="81" spans="1:5" ht="12.75">
      <c r="A81" s="13"/>
      <c r="B81" s="12" t="s">
        <v>160</v>
      </c>
      <c r="C81" s="22" t="s">
        <v>79</v>
      </c>
      <c r="D81" s="48">
        <v>2021967</v>
      </c>
      <c r="E81" s="49">
        <v>2021967</v>
      </c>
    </row>
    <row r="82" spans="1:5" ht="12.75">
      <c r="A82" s="13"/>
      <c r="B82" s="12" t="s">
        <v>161</v>
      </c>
      <c r="C82" s="22" t="s">
        <v>80</v>
      </c>
      <c r="D82" s="50">
        <f>D56/D81</f>
        <v>13.894533788137986</v>
      </c>
      <c r="E82" s="51">
        <f>E56/E81</f>
        <v>14.041626124461972</v>
      </c>
    </row>
    <row r="83" spans="1:5" ht="12.75">
      <c r="A83" s="13"/>
      <c r="B83" s="12" t="s">
        <v>162</v>
      </c>
      <c r="C83" s="22"/>
      <c r="D83" s="25"/>
      <c r="E83" s="26"/>
    </row>
    <row r="84" spans="1:5" ht="12.75">
      <c r="A84" s="7"/>
      <c r="B84" s="6" t="s">
        <v>163</v>
      </c>
      <c r="C84" s="27" t="s">
        <v>81</v>
      </c>
      <c r="D84" s="23">
        <v>0</v>
      </c>
      <c r="E84" s="24">
        <v>0</v>
      </c>
    </row>
    <row r="85" spans="1:5" ht="13.5" thickBot="1">
      <c r="A85" s="8"/>
      <c r="B85" s="9" t="s">
        <v>164</v>
      </c>
      <c r="C85" s="28" t="s">
        <v>82</v>
      </c>
      <c r="D85" s="29">
        <v>0</v>
      </c>
      <c r="E85" s="30">
        <v>0</v>
      </c>
    </row>
    <row r="86" spans="1:5" ht="12.75">
      <c r="A86" s="53"/>
      <c r="B86" s="54"/>
      <c r="C86" s="57"/>
      <c r="D86" s="56"/>
      <c r="E86" s="56"/>
    </row>
    <row r="87" spans="1:5" ht="12.75">
      <c r="A87" s="53"/>
      <c r="B87" s="3" t="s">
        <v>83</v>
      </c>
      <c r="C87" s="5" t="s">
        <v>84</v>
      </c>
      <c r="D87" s="61" t="s">
        <v>434</v>
      </c>
      <c r="E87" s="56"/>
    </row>
    <row r="88" spans="1:5" ht="12.75">
      <c r="A88" s="53"/>
      <c r="B88" s="54"/>
      <c r="C88" s="55"/>
      <c r="D88" s="56"/>
      <c r="E88" s="56"/>
    </row>
    <row r="89" spans="1:5" ht="12.75">
      <c r="A89" s="53"/>
      <c r="B89" s="54" t="s">
        <v>433</v>
      </c>
      <c r="C89" s="55"/>
      <c r="D89" s="56" t="s">
        <v>435</v>
      </c>
      <c r="E89" s="56"/>
    </row>
    <row r="90" spans="1:5" ht="12.75">
      <c r="A90" s="53"/>
      <c r="B90" s="54" t="s">
        <v>440</v>
      </c>
      <c r="C90" s="55"/>
      <c r="D90" s="61" t="s">
        <v>436</v>
      </c>
      <c r="E90" s="56"/>
    </row>
    <row r="91" ht="12.75">
      <c r="C91" s="18"/>
    </row>
    <row r="92" spans="3:4" ht="12.75">
      <c r="C92" s="18"/>
      <c r="D92" s="1" t="s">
        <v>437</v>
      </c>
    </row>
    <row r="93" ht="12.75">
      <c r="C93" s="18"/>
    </row>
    <row r="94" spans="3:4" ht="12.75">
      <c r="C94" s="18"/>
      <c r="D94" s="1" t="s">
        <v>438</v>
      </c>
    </row>
    <row r="95" spans="3:4" ht="12.75">
      <c r="C95" s="18"/>
      <c r="D95" s="1" t="s">
        <v>439</v>
      </c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view="pageBreakPreview" zoomScaleSheetLayoutView="100" zoomScalePageLayoutView="0" workbookViewId="0" topLeftCell="A59">
      <selection activeCell="B40" sqref="B40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52" t="s">
        <v>424</v>
      </c>
    </row>
    <row r="2" ht="12.75">
      <c r="A2" s="52" t="s">
        <v>425</v>
      </c>
    </row>
    <row r="3" ht="12.75">
      <c r="A3" s="52" t="s">
        <v>426</v>
      </c>
    </row>
    <row r="4" ht="12.75">
      <c r="A4" s="52" t="s">
        <v>427</v>
      </c>
    </row>
    <row r="5" ht="12.75">
      <c r="A5" s="52" t="s">
        <v>428</v>
      </c>
    </row>
    <row r="6" ht="12.75">
      <c r="A6" s="52" t="s">
        <v>429</v>
      </c>
    </row>
    <row r="8" spans="1:5" ht="12.75">
      <c r="A8" s="79" t="s">
        <v>165</v>
      </c>
      <c r="B8" s="79"/>
      <c r="C8" s="79"/>
      <c r="D8" s="79"/>
      <c r="E8" s="79"/>
    </row>
    <row r="9" spans="1:5" ht="12.75">
      <c r="A9" s="80" t="s">
        <v>1</v>
      </c>
      <c r="B9" s="80"/>
      <c r="C9" s="80"/>
      <c r="D9" s="80"/>
      <c r="E9" s="80"/>
    </row>
    <row r="10" spans="1:5" ht="12.75">
      <c r="A10" s="81" t="s">
        <v>422</v>
      </c>
      <c r="B10" s="80"/>
      <c r="C10" s="80"/>
      <c r="D10" s="80"/>
      <c r="E10" s="80"/>
    </row>
    <row r="11" ht="13.5" thickBot="1"/>
    <row r="12" spans="1:5" s="2" customFormat="1" ht="26.25" thickBot="1">
      <c r="A12" s="66" t="s">
        <v>2</v>
      </c>
      <c r="B12" s="71" t="s">
        <v>3</v>
      </c>
      <c r="C12" s="67" t="s">
        <v>4</v>
      </c>
      <c r="D12" s="68" t="s">
        <v>5</v>
      </c>
      <c r="E12" s="72" t="s">
        <v>431</v>
      </c>
    </row>
    <row r="13" spans="1:5" ht="13.5" thickBot="1">
      <c r="A13" s="73">
        <v>1</v>
      </c>
      <c r="B13" s="74">
        <v>2</v>
      </c>
      <c r="C13" s="75">
        <v>3</v>
      </c>
      <c r="D13" s="76">
        <v>4</v>
      </c>
      <c r="E13" s="77">
        <v>5</v>
      </c>
    </row>
    <row r="14" spans="1:5" ht="12.75">
      <c r="A14" s="10"/>
      <c r="B14" s="11" t="s">
        <v>166</v>
      </c>
      <c r="C14" s="19" t="s">
        <v>167</v>
      </c>
      <c r="D14" s="20"/>
      <c r="E14" s="21"/>
    </row>
    <row r="15" spans="1:5" ht="12.75">
      <c r="A15" s="7"/>
      <c r="B15" s="12" t="s">
        <v>228</v>
      </c>
      <c r="C15" s="22" t="s">
        <v>168</v>
      </c>
      <c r="D15" s="25">
        <f>SUM(D16:D19)</f>
        <v>928072.0599999999</v>
      </c>
      <c r="E15" s="26">
        <f>SUM(E16:E19)</f>
        <v>931370.7000000001</v>
      </c>
    </row>
    <row r="16" spans="1:5" ht="12.75">
      <c r="A16" s="15">
        <v>700</v>
      </c>
      <c r="B16" s="14" t="s">
        <v>229</v>
      </c>
      <c r="C16" s="31" t="s">
        <v>169</v>
      </c>
      <c r="D16" s="32">
        <v>863321.47</v>
      </c>
      <c r="E16" s="33">
        <v>860870.91</v>
      </c>
    </row>
    <row r="17" spans="1:5" ht="25.5">
      <c r="A17" s="15" t="s">
        <v>230</v>
      </c>
      <c r="B17" s="14" t="s">
        <v>231</v>
      </c>
      <c r="C17" s="31" t="s">
        <v>170</v>
      </c>
      <c r="D17" s="32">
        <v>64750.59</v>
      </c>
      <c r="E17" s="33">
        <v>70499.79</v>
      </c>
    </row>
    <row r="18" spans="1:5" ht="12.75">
      <c r="A18" s="15">
        <v>703</v>
      </c>
      <c r="B18" s="14" t="s">
        <v>232</v>
      </c>
      <c r="C18" s="31" t="s">
        <v>171</v>
      </c>
      <c r="D18" s="32">
        <v>0</v>
      </c>
      <c r="E18" s="33">
        <v>0</v>
      </c>
    </row>
    <row r="19" spans="1:5" ht="12.75">
      <c r="A19" s="15">
        <v>709</v>
      </c>
      <c r="B19" s="14" t="s">
        <v>233</v>
      </c>
      <c r="C19" s="31" t="s">
        <v>172</v>
      </c>
      <c r="D19" s="32">
        <v>0</v>
      </c>
      <c r="E19" s="33">
        <v>0</v>
      </c>
    </row>
    <row r="20" spans="1:5" ht="12.75">
      <c r="A20" s="13"/>
      <c r="B20" s="12" t="s">
        <v>234</v>
      </c>
      <c r="C20" s="22" t="s">
        <v>173</v>
      </c>
      <c r="D20" s="25">
        <f>SUM(D21:D24)</f>
        <v>34507.11</v>
      </c>
      <c r="E20" s="26">
        <f>SUM(E21:E24)</f>
        <v>19161.8</v>
      </c>
    </row>
    <row r="21" spans="1:5" ht="12.75">
      <c r="A21" s="15">
        <v>710</v>
      </c>
      <c r="B21" s="14" t="s">
        <v>235</v>
      </c>
      <c r="C21" s="31" t="s">
        <v>174</v>
      </c>
      <c r="D21" s="32">
        <v>29174.87</v>
      </c>
      <c r="E21" s="33">
        <v>19161.8</v>
      </c>
    </row>
    <row r="22" spans="1:5" ht="12.75">
      <c r="A22" s="15">
        <v>711</v>
      </c>
      <c r="B22" s="14" t="s">
        <v>236</v>
      </c>
      <c r="C22" s="31" t="s">
        <v>175</v>
      </c>
      <c r="D22" s="32">
        <v>5332.24</v>
      </c>
      <c r="E22" s="33">
        <v>0</v>
      </c>
    </row>
    <row r="23" spans="1:5" ht="25.5">
      <c r="A23" s="15">
        <v>712</v>
      </c>
      <c r="B23" s="14" t="s">
        <v>237</v>
      </c>
      <c r="C23" s="31" t="s">
        <v>176</v>
      </c>
      <c r="D23" s="32">
        <v>0</v>
      </c>
      <c r="E23" s="33">
        <v>0</v>
      </c>
    </row>
    <row r="24" spans="1:5" ht="12.75">
      <c r="A24" s="15">
        <v>719</v>
      </c>
      <c r="B24" s="14" t="s">
        <v>238</v>
      </c>
      <c r="C24" s="31" t="s">
        <v>177</v>
      </c>
      <c r="D24" s="32">
        <v>0</v>
      </c>
      <c r="E24" s="33">
        <v>0</v>
      </c>
    </row>
    <row r="25" spans="1:5" ht="12.75">
      <c r="A25" s="13"/>
      <c r="B25" s="12" t="s">
        <v>248</v>
      </c>
      <c r="C25" s="22" t="s">
        <v>178</v>
      </c>
      <c r="D25" s="25">
        <f>SUM(D26:D33)</f>
        <v>558882.81</v>
      </c>
      <c r="E25" s="26">
        <f>SUM(E26:E33)</f>
        <v>475774.08999999997</v>
      </c>
    </row>
    <row r="26" spans="1:5" ht="12.75">
      <c r="A26" s="15">
        <v>600</v>
      </c>
      <c r="B26" s="14" t="s">
        <v>239</v>
      </c>
      <c r="C26" s="31" t="s">
        <v>179</v>
      </c>
      <c r="D26" s="32">
        <v>373244.28</v>
      </c>
      <c r="E26" s="33">
        <v>319674.68</v>
      </c>
    </row>
    <row r="27" spans="1:5" ht="12.75">
      <c r="A27" s="15">
        <v>601</v>
      </c>
      <c r="B27" s="14" t="s">
        <v>240</v>
      </c>
      <c r="C27" s="31" t="s">
        <v>180</v>
      </c>
      <c r="D27" s="32">
        <v>2363.92</v>
      </c>
      <c r="E27" s="33">
        <v>39214.04</v>
      </c>
    </row>
    <row r="28" spans="1:5" ht="12.75">
      <c r="A28" s="15">
        <v>602</v>
      </c>
      <c r="B28" s="14" t="s">
        <v>241</v>
      </c>
      <c r="C28" s="31" t="s">
        <v>181</v>
      </c>
      <c r="D28" s="32">
        <v>0</v>
      </c>
      <c r="E28" s="33">
        <v>0</v>
      </c>
    </row>
    <row r="29" spans="1:5" ht="12.75">
      <c r="A29" s="15">
        <v>603</v>
      </c>
      <c r="B29" s="14" t="s">
        <v>242</v>
      </c>
      <c r="C29" s="31" t="s">
        <v>182</v>
      </c>
      <c r="D29" s="32">
        <v>6431.64</v>
      </c>
      <c r="E29" s="33">
        <v>6431.64</v>
      </c>
    </row>
    <row r="30" spans="1:5" ht="12.75">
      <c r="A30" s="15">
        <v>604</v>
      </c>
      <c r="B30" s="14" t="s">
        <v>243</v>
      </c>
      <c r="C30" s="31" t="s">
        <v>183</v>
      </c>
      <c r="D30" s="32">
        <v>4118</v>
      </c>
      <c r="E30" s="33">
        <v>4212</v>
      </c>
    </row>
    <row r="31" spans="1:5" ht="12.75">
      <c r="A31" s="15">
        <v>605</v>
      </c>
      <c r="B31" s="14" t="s">
        <v>244</v>
      </c>
      <c r="C31" s="31" t="s">
        <v>184</v>
      </c>
      <c r="D31" s="32">
        <v>10333.78</v>
      </c>
      <c r="E31" s="33">
        <v>9626.25</v>
      </c>
    </row>
    <row r="32" spans="1:5" ht="12.75">
      <c r="A32" s="15">
        <v>607</v>
      </c>
      <c r="B32" s="14" t="s">
        <v>245</v>
      </c>
      <c r="C32" s="31" t="s">
        <v>185</v>
      </c>
      <c r="D32" s="32">
        <v>0</v>
      </c>
      <c r="E32" s="33">
        <v>0</v>
      </c>
    </row>
    <row r="33" spans="1:5" ht="12.75">
      <c r="A33" s="15" t="s">
        <v>246</v>
      </c>
      <c r="B33" s="14" t="s">
        <v>247</v>
      </c>
      <c r="C33" s="31" t="s">
        <v>186</v>
      </c>
      <c r="D33" s="32">
        <v>162391.19</v>
      </c>
      <c r="E33" s="33">
        <v>96615.48</v>
      </c>
    </row>
    <row r="34" spans="1:5" ht="12.75">
      <c r="A34" s="13"/>
      <c r="B34" s="12" t="s">
        <v>254</v>
      </c>
      <c r="C34" s="22" t="s">
        <v>187</v>
      </c>
      <c r="D34" s="25">
        <f>SUM(D35:D38)</f>
        <v>2171538.45</v>
      </c>
      <c r="E34" s="26">
        <f>SUM(E35:E38)</f>
        <v>1065371.6199999999</v>
      </c>
    </row>
    <row r="35" spans="1:5" ht="12.75">
      <c r="A35" s="15">
        <v>610</v>
      </c>
      <c r="B35" s="14" t="s">
        <v>249</v>
      </c>
      <c r="C35" s="31" t="s">
        <v>188</v>
      </c>
      <c r="D35" s="32">
        <v>744813.67</v>
      </c>
      <c r="E35" s="33">
        <v>1039761.61</v>
      </c>
    </row>
    <row r="36" spans="1:5" ht="12.75">
      <c r="A36" s="15">
        <v>611</v>
      </c>
      <c r="B36" s="14" t="s">
        <v>250</v>
      </c>
      <c r="C36" s="31" t="s">
        <v>189</v>
      </c>
      <c r="D36" s="32">
        <v>131.55</v>
      </c>
      <c r="E36" s="33">
        <v>25600.86</v>
      </c>
    </row>
    <row r="37" spans="1:5" ht="12.75">
      <c r="A37" s="15">
        <v>612</v>
      </c>
      <c r="B37" s="14" t="s">
        <v>251</v>
      </c>
      <c r="C37" s="31" t="s">
        <v>190</v>
      </c>
      <c r="D37" s="32">
        <v>0</v>
      </c>
      <c r="E37" s="33">
        <v>0</v>
      </c>
    </row>
    <row r="38" spans="1:5" ht="12.75">
      <c r="A38" s="15" t="s">
        <v>252</v>
      </c>
      <c r="B38" s="14" t="s">
        <v>253</v>
      </c>
      <c r="C38" s="31" t="s">
        <v>191</v>
      </c>
      <c r="D38" s="32">
        <v>1426593.23</v>
      </c>
      <c r="E38" s="33">
        <v>9.15</v>
      </c>
    </row>
    <row r="39" spans="1:5" ht="12.75">
      <c r="A39" s="13"/>
      <c r="B39" s="12" t="s">
        <v>255</v>
      </c>
      <c r="C39" s="22"/>
      <c r="D39" s="25"/>
      <c r="E39" s="26"/>
    </row>
    <row r="40" spans="1:5" ht="12.75">
      <c r="A40" s="15"/>
      <c r="B40" s="14" t="s">
        <v>256</v>
      </c>
      <c r="C40" s="31" t="s">
        <v>192</v>
      </c>
      <c r="D40" s="32">
        <f>IF((D15+D20)-(D25+D34)&gt;=0,(D15+D20)-(D25+D34),0)</f>
        <v>0</v>
      </c>
      <c r="E40" s="33">
        <f>IF((E15+E20)-(E25+E34)&gt;=0,(E15+E20)-(E25+E34),0)</f>
        <v>0</v>
      </c>
    </row>
    <row r="41" spans="1:5" ht="12.75">
      <c r="A41" s="15"/>
      <c r="B41" s="14" t="s">
        <v>257</v>
      </c>
      <c r="C41" s="31" t="s">
        <v>193</v>
      </c>
      <c r="D41" s="32">
        <f>IF((D25+D34)-(D15+D20)&gt;=0,(D25+D34)-(D15+D20),0)</f>
        <v>1767842.0900000003</v>
      </c>
      <c r="E41" s="33">
        <f>IF((E25+E34)-(E15+E20)&gt;=0,(E25+E34)-(E15+E20),0)</f>
        <v>590613.2099999998</v>
      </c>
    </row>
    <row r="42" spans="1:5" ht="12.75">
      <c r="A42" s="13"/>
      <c r="B42" s="12" t="s">
        <v>258</v>
      </c>
      <c r="C42" s="22" t="s">
        <v>194</v>
      </c>
      <c r="D42" s="25">
        <f>SUM(D43:D44)</f>
        <v>0</v>
      </c>
      <c r="E42" s="26">
        <f>SUM(E43:E44)</f>
        <v>14.16</v>
      </c>
    </row>
    <row r="43" spans="1:5" ht="12.75">
      <c r="A43" s="15">
        <v>730</v>
      </c>
      <c r="B43" s="14" t="s">
        <v>259</v>
      </c>
      <c r="C43" s="31" t="s">
        <v>195</v>
      </c>
      <c r="D43" s="32">
        <v>0</v>
      </c>
      <c r="E43" s="33">
        <v>14.16</v>
      </c>
    </row>
    <row r="44" spans="1:5" ht="12.75">
      <c r="A44" s="15">
        <v>739</v>
      </c>
      <c r="B44" s="14" t="s">
        <v>260</v>
      </c>
      <c r="C44" s="31" t="s">
        <v>196</v>
      </c>
      <c r="D44" s="32">
        <v>0</v>
      </c>
      <c r="E44" s="33">
        <v>0</v>
      </c>
    </row>
    <row r="45" spans="1:5" ht="12.75">
      <c r="A45" s="13"/>
      <c r="B45" s="12" t="s">
        <v>261</v>
      </c>
      <c r="C45" s="22" t="s">
        <v>197</v>
      </c>
      <c r="D45" s="25">
        <f>SUM(D46:D47)</f>
        <v>0</v>
      </c>
      <c r="E45" s="26">
        <f>SUM(E46:E47)</f>
        <v>0.01</v>
      </c>
    </row>
    <row r="46" spans="1:5" ht="12.75">
      <c r="A46" s="15">
        <v>630</v>
      </c>
      <c r="B46" s="14" t="s">
        <v>262</v>
      </c>
      <c r="C46" s="31" t="s">
        <v>198</v>
      </c>
      <c r="D46" s="32">
        <v>0</v>
      </c>
      <c r="E46" s="33">
        <v>0.01</v>
      </c>
    </row>
    <row r="47" spans="1:5" ht="12.75">
      <c r="A47" s="15">
        <v>639</v>
      </c>
      <c r="B47" s="14" t="s">
        <v>263</v>
      </c>
      <c r="C47" s="31" t="s">
        <v>199</v>
      </c>
      <c r="D47" s="32">
        <v>0</v>
      </c>
      <c r="E47" s="33">
        <v>0</v>
      </c>
    </row>
    <row r="48" spans="1:5" ht="25.5">
      <c r="A48" s="13"/>
      <c r="B48" s="12" t="s">
        <v>264</v>
      </c>
      <c r="C48" s="22"/>
      <c r="D48" s="25"/>
      <c r="E48" s="26"/>
    </row>
    <row r="49" spans="1:5" ht="12.75">
      <c r="A49" s="15"/>
      <c r="B49" s="14" t="s">
        <v>265</v>
      </c>
      <c r="C49" s="31" t="s">
        <v>200</v>
      </c>
      <c r="D49" s="32">
        <f>D40+D42-D45</f>
        <v>0</v>
      </c>
      <c r="E49" s="33">
        <v>0</v>
      </c>
    </row>
    <row r="50" spans="1:5" ht="12.75">
      <c r="A50" s="15"/>
      <c r="B50" s="14" t="s">
        <v>266</v>
      </c>
      <c r="C50" s="31" t="s">
        <v>201</v>
      </c>
      <c r="D50" s="32">
        <f>D41+D45-D42</f>
        <v>1767842.0900000003</v>
      </c>
      <c r="E50" s="33">
        <f>E41+E45-E42</f>
        <v>590599.0599999998</v>
      </c>
    </row>
    <row r="51" spans="1:5" ht="12.75">
      <c r="A51" s="13"/>
      <c r="B51" s="12" t="s">
        <v>267</v>
      </c>
      <c r="C51" s="22" t="s">
        <v>202</v>
      </c>
      <c r="D51" s="25">
        <f>D52+D53-D54</f>
        <v>0</v>
      </c>
      <c r="E51" s="26">
        <f>E52+E53-E54</f>
        <v>0</v>
      </c>
    </row>
    <row r="52" spans="1:5" ht="12.75">
      <c r="A52" s="15">
        <v>821</v>
      </c>
      <c r="B52" s="14" t="s">
        <v>268</v>
      </c>
      <c r="C52" s="31" t="s">
        <v>203</v>
      </c>
      <c r="D52" s="32">
        <v>0</v>
      </c>
      <c r="E52" s="33">
        <v>0</v>
      </c>
    </row>
    <row r="53" spans="1:5" ht="12.75">
      <c r="A53" s="15" t="s">
        <v>269</v>
      </c>
      <c r="B53" s="14" t="s">
        <v>270</v>
      </c>
      <c r="C53" s="31" t="s">
        <v>204</v>
      </c>
      <c r="D53" s="32"/>
      <c r="E53" s="33"/>
    </row>
    <row r="54" spans="1:5" ht="12.75">
      <c r="A54" s="15" t="s">
        <v>269</v>
      </c>
      <c r="B54" s="14" t="s">
        <v>271</v>
      </c>
      <c r="C54" s="31" t="s">
        <v>205</v>
      </c>
      <c r="D54" s="32"/>
      <c r="E54" s="33"/>
    </row>
    <row r="55" spans="1:5" ht="25.5">
      <c r="A55" s="13"/>
      <c r="B55" s="12" t="s">
        <v>272</v>
      </c>
      <c r="C55" s="22"/>
      <c r="D55" s="25"/>
      <c r="E55" s="26"/>
    </row>
    <row r="56" spans="1:5" ht="25.5">
      <c r="A56" s="15"/>
      <c r="B56" s="14" t="s">
        <v>273</v>
      </c>
      <c r="C56" s="31" t="s">
        <v>206</v>
      </c>
      <c r="D56" s="32">
        <f>IF(D49-D50-D52-D53+D54&gt;=0,D49-D50-D52-D53+D54,0)</f>
        <v>0</v>
      </c>
      <c r="E56" s="33">
        <f>IF(E49-E50-E52-E53+E54&gt;=0,E49-E50-E52-E53+E54,0)</f>
        <v>0</v>
      </c>
    </row>
    <row r="57" spans="1:5" ht="25.5">
      <c r="A57" s="15"/>
      <c r="B57" s="14" t="s">
        <v>274</v>
      </c>
      <c r="C57" s="31" t="s">
        <v>207</v>
      </c>
      <c r="D57" s="32">
        <f>IF(D50-D49+D52+D53-D54&gt;=0,D50-D49+D52+D53-D54,0)</f>
        <v>1767842.0900000003</v>
      </c>
      <c r="E57" s="33">
        <f>IF(E50-E49+E52+E53-E54&gt;=0,E50-E49+E52+E53-E54,0)</f>
        <v>590599.0599999998</v>
      </c>
    </row>
    <row r="58" spans="1:5" ht="12.75">
      <c r="A58" s="13"/>
      <c r="B58" s="12" t="s">
        <v>275</v>
      </c>
      <c r="C58" s="22"/>
      <c r="D58" s="25"/>
      <c r="E58" s="26"/>
    </row>
    <row r="59" spans="1:5" ht="12.75">
      <c r="A59" s="13"/>
      <c r="B59" s="12" t="s">
        <v>276</v>
      </c>
      <c r="C59" s="22" t="s">
        <v>208</v>
      </c>
      <c r="D59" s="25">
        <f>SUM(D60:D65)</f>
        <v>0</v>
      </c>
      <c r="E59" s="26">
        <f>SUM(E60:E65)</f>
        <v>0</v>
      </c>
    </row>
    <row r="60" spans="1:5" ht="12.75">
      <c r="A60" s="15">
        <v>720</v>
      </c>
      <c r="B60" s="14" t="s">
        <v>277</v>
      </c>
      <c r="C60" s="31" t="s">
        <v>209</v>
      </c>
      <c r="D60" s="32">
        <v>0</v>
      </c>
      <c r="E60" s="33">
        <v>0</v>
      </c>
    </row>
    <row r="61" spans="1:5" ht="25.5">
      <c r="A61" s="15">
        <v>721</v>
      </c>
      <c r="B61" s="14" t="s">
        <v>278</v>
      </c>
      <c r="C61" s="31" t="s">
        <v>210</v>
      </c>
      <c r="D61" s="32">
        <v>0</v>
      </c>
      <c r="E61" s="33">
        <v>0</v>
      </c>
    </row>
    <row r="62" spans="1:5" ht="25.5">
      <c r="A62" s="15">
        <v>722</v>
      </c>
      <c r="B62" s="14" t="s">
        <v>279</v>
      </c>
      <c r="C62" s="31" t="s">
        <v>211</v>
      </c>
      <c r="D62" s="32">
        <v>0</v>
      </c>
      <c r="E62" s="33">
        <v>0</v>
      </c>
    </row>
    <row r="63" spans="1:5" ht="25.5">
      <c r="A63" s="15">
        <v>723</v>
      </c>
      <c r="B63" s="14" t="s">
        <v>280</v>
      </c>
      <c r="C63" s="31" t="s">
        <v>212</v>
      </c>
      <c r="D63" s="32">
        <v>0</v>
      </c>
      <c r="E63" s="33">
        <v>0</v>
      </c>
    </row>
    <row r="64" spans="1:5" ht="12.75">
      <c r="A64" s="15" t="s">
        <v>281</v>
      </c>
      <c r="B64" s="14" t="s">
        <v>282</v>
      </c>
      <c r="C64" s="31" t="s">
        <v>213</v>
      </c>
      <c r="D64" s="32">
        <v>0</v>
      </c>
      <c r="E64" s="33">
        <v>0</v>
      </c>
    </row>
    <row r="65" spans="1:5" ht="12.75">
      <c r="A65" s="15">
        <v>729</v>
      </c>
      <c r="B65" s="14" t="s">
        <v>283</v>
      </c>
      <c r="C65" s="31" t="s">
        <v>214</v>
      </c>
      <c r="D65" s="32">
        <v>0</v>
      </c>
      <c r="E65" s="33">
        <v>0</v>
      </c>
    </row>
    <row r="66" spans="1:5" ht="12.75">
      <c r="A66" s="13"/>
      <c r="B66" s="12" t="s">
        <v>284</v>
      </c>
      <c r="C66" s="22" t="s">
        <v>215</v>
      </c>
      <c r="D66" s="25">
        <f>SUM(D67:D72)</f>
        <v>0</v>
      </c>
      <c r="E66" s="26">
        <f>SUM(E67:E72)</f>
        <v>0</v>
      </c>
    </row>
    <row r="67" spans="1:5" ht="12.75">
      <c r="A67" s="15">
        <v>620</v>
      </c>
      <c r="B67" s="14" t="s">
        <v>285</v>
      </c>
      <c r="C67" s="31" t="s">
        <v>216</v>
      </c>
      <c r="D67" s="32">
        <v>0</v>
      </c>
      <c r="E67" s="33">
        <v>0</v>
      </c>
    </row>
    <row r="68" spans="1:5" ht="25.5">
      <c r="A68" s="15">
        <v>621</v>
      </c>
      <c r="B68" s="14" t="s">
        <v>286</v>
      </c>
      <c r="C68" s="31" t="s">
        <v>217</v>
      </c>
      <c r="D68" s="32">
        <v>0</v>
      </c>
      <c r="E68" s="33">
        <v>0</v>
      </c>
    </row>
    <row r="69" spans="1:5" ht="25.5">
      <c r="A69" s="15">
        <v>622</v>
      </c>
      <c r="B69" s="14" t="s">
        <v>287</v>
      </c>
      <c r="C69" s="31" t="s">
        <v>218</v>
      </c>
      <c r="D69" s="32">
        <v>0</v>
      </c>
      <c r="E69" s="33">
        <v>0</v>
      </c>
    </row>
    <row r="70" spans="1:5" ht="12.75">
      <c r="A70" s="15">
        <v>623</v>
      </c>
      <c r="B70" s="14" t="s">
        <v>288</v>
      </c>
      <c r="C70" s="31" t="s">
        <v>219</v>
      </c>
      <c r="D70" s="32">
        <v>0</v>
      </c>
      <c r="E70" s="33">
        <v>0</v>
      </c>
    </row>
    <row r="71" spans="1:5" ht="25.5">
      <c r="A71" s="15" t="s">
        <v>289</v>
      </c>
      <c r="B71" s="14" t="s">
        <v>290</v>
      </c>
      <c r="C71" s="31" t="s">
        <v>220</v>
      </c>
      <c r="D71" s="32">
        <v>0</v>
      </c>
      <c r="E71" s="33">
        <v>0</v>
      </c>
    </row>
    <row r="72" spans="1:5" ht="12.75">
      <c r="A72" s="15">
        <v>629</v>
      </c>
      <c r="B72" s="14" t="s">
        <v>291</v>
      </c>
      <c r="C72" s="31" t="s">
        <v>221</v>
      </c>
      <c r="D72" s="32">
        <v>0</v>
      </c>
      <c r="E72" s="33">
        <v>0</v>
      </c>
    </row>
    <row r="73" spans="1:5" ht="12.75">
      <c r="A73" s="13"/>
      <c r="B73" s="12" t="s">
        <v>292</v>
      </c>
      <c r="C73" s="22"/>
      <c r="D73" s="25"/>
      <c r="E73" s="26"/>
    </row>
    <row r="74" spans="1:5" ht="12.75">
      <c r="A74" s="15"/>
      <c r="B74" s="14" t="s">
        <v>293</v>
      </c>
      <c r="C74" s="31" t="s">
        <v>222</v>
      </c>
      <c r="D74" s="32">
        <f>IF(D59-D66&gt;=0,D59-D66,0)</f>
        <v>0</v>
      </c>
      <c r="E74" s="33">
        <f>IF(E59-E66&gt;=0,E59-E66,0)</f>
        <v>0</v>
      </c>
    </row>
    <row r="75" spans="1:5" ht="12.75">
      <c r="A75" s="15"/>
      <c r="B75" s="14" t="s">
        <v>294</v>
      </c>
      <c r="C75" s="31" t="s">
        <v>223</v>
      </c>
      <c r="D75" s="32">
        <f>IF(D66-D59&gt;=0,D66-D59,0)</f>
        <v>0</v>
      </c>
      <c r="E75" s="33">
        <f>IF(E66-E59&gt;=0,E66-E59,0)</f>
        <v>0</v>
      </c>
    </row>
    <row r="76" spans="1:5" ht="25.5">
      <c r="A76" s="13"/>
      <c r="B76" s="12" t="s">
        <v>295</v>
      </c>
      <c r="C76" s="22"/>
      <c r="D76" s="25"/>
      <c r="E76" s="26"/>
    </row>
    <row r="77" spans="1:5" ht="12.75">
      <c r="A77" s="15"/>
      <c r="B77" s="14" t="s">
        <v>296</v>
      </c>
      <c r="C77" s="31" t="s">
        <v>224</v>
      </c>
      <c r="D77" s="32">
        <f>IF(D56-D57+D74-D75&gt;=0,D56-D57+D74-D75,0)</f>
        <v>0</v>
      </c>
      <c r="E77" s="33">
        <f>IF(E56-E57+E74-E75&gt;=0,E56-E57+E74-E75,0)</f>
        <v>0</v>
      </c>
    </row>
    <row r="78" spans="1:5" ht="12.75">
      <c r="A78" s="15"/>
      <c r="B78" s="14" t="s">
        <v>297</v>
      </c>
      <c r="C78" s="31" t="s">
        <v>225</v>
      </c>
      <c r="D78" s="32">
        <f>IF(D57-D56+D75-D74&gt;=0,D57-D56+D75-D74,0)</f>
        <v>1767842.0900000003</v>
      </c>
      <c r="E78" s="33">
        <f>IF(E57-E56+E75-E74&gt;=0,E57-E56+E75-E74,0)</f>
        <v>590599.0599999998</v>
      </c>
    </row>
    <row r="79" spans="1:5" ht="12.75">
      <c r="A79" s="15"/>
      <c r="B79" s="14" t="s">
        <v>298</v>
      </c>
      <c r="C79" s="31" t="s">
        <v>226</v>
      </c>
      <c r="D79" s="32"/>
      <c r="E79" s="33"/>
    </row>
    <row r="80" spans="1:5" ht="13.5" thickBot="1">
      <c r="A80" s="8"/>
      <c r="B80" s="9" t="s">
        <v>299</v>
      </c>
      <c r="C80" s="34" t="s">
        <v>227</v>
      </c>
      <c r="D80" s="29"/>
      <c r="E80" s="30"/>
    </row>
    <row r="81" spans="1:5" ht="12.75">
      <c r="A81" s="53"/>
      <c r="B81" s="54"/>
      <c r="C81" s="55"/>
      <c r="D81" s="56"/>
      <c r="E81" s="56"/>
    </row>
    <row r="82" spans="1:5" ht="12.75">
      <c r="A82" s="53"/>
      <c r="B82" s="3" t="s">
        <v>83</v>
      </c>
      <c r="C82" s="5" t="s">
        <v>84</v>
      </c>
      <c r="D82" s="61" t="s">
        <v>434</v>
      </c>
      <c r="E82" s="56"/>
    </row>
    <row r="83" spans="1:5" ht="12.75">
      <c r="A83" s="53"/>
      <c r="B83" s="54"/>
      <c r="C83" s="55"/>
      <c r="D83" s="56"/>
      <c r="E83" s="56"/>
    </row>
    <row r="84" spans="1:5" ht="12.75">
      <c r="A84" s="53"/>
      <c r="B84" s="54" t="s">
        <v>433</v>
      </c>
      <c r="C84" s="55"/>
      <c r="D84" s="56" t="s">
        <v>435</v>
      </c>
      <c r="E84" s="56"/>
    </row>
    <row r="85" spans="1:5" ht="12.75">
      <c r="A85" s="53"/>
      <c r="B85" s="54" t="s">
        <v>440</v>
      </c>
      <c r="C85" s="55"/>
      <c r="D85" s="61" t="s">
        <v>436</v>
      </c>
      <c r="E85" s="56"/>
    </row>
    <row r="86" ht="12.75">
      <c r="C86" s="18"/>
    </row>
    <row r="87" spans="3:4" ht="12.75">
      <c r="C87" s="18"/>
      <c r="D87" s="1" t="s">
        <v>437</v>
      </c>
    </row>
    <row r="88" ht="12.75">
      <c r="C88" s="18"/>
    </row>
    <row r="89" spans="3:4" ht="12.75">
      <c r="C89" s="18"/>
      <c r="D89" s="1" t="s">
        <v>438</v>
      </c>
    </row>
    <row r="90" spans="3:4" ht="12.75">
      <c r="C90" s="18"/>
      <c r="D90" s="1" t="s">
        <v>439</v>
      </c>
    </row>
    <row r="91" spans="4:5" ht="12.75">
      <c r="D91" s="82"/>
      <c r="E91" s="82"/>
    </row>
    <row r="92" ht="12.75">
      <c r="C92" s="18"/>
    </row>
  </sheetData>
  <sheetProtection/>
  <mergeCells count="4">
    <mergeCell ref="A8:E8"/>
    <mergeCell ref="A9:E9"/>
    <mergeCell ref="A10:E10"/>
    <mergeCell ref="D91:E9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">
      <selection activeCell="I32" sqref="I3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52" t="s">
        <v>424</v>
      </c>
    </row>
    <row r="2" ht="12.75">
      <c r="A2" s="52" t="s">
        <v>425</v>
      </c>
    </row>
    <row r="3" ht="12.75">
      <c r="A3" s="52" t="s">
        <v>426</v>
      </c>
    </row>
    <row r="4" ht="12.75">
      <c r="A4" s="52" t="s">
        <v>427</v>
      </c>
    </row>
    <row r="5" ht="12.75">
      <c r="A5" s="52" t="s">
        <v>428</v>
      </c>
    </row>
    <row r="6" ht="12.75">
      <c r="A6" s="52" t="s">
        <v>429</v>
      </c>
    </row>
    <row r="8" spans="1:5" ht="12.75">
      <c r="A8" s="79" t="s">
        <v>300</v>
      </c>
      <c r="B8" s="79"/>
      <c r="C8" s="79"/>
      <c r="D8" s="79"/>
      <c r="E8" s="79"/>
    </row>
    <row r="9" spans="1:5" ht="12.75">
      <c r="A9" s="80"/>
      <c r="B9" s="80"/>
      <c r="C9" s="80"/>
      <c r="D9" s="80"/>
      <c r="E9" s="80"/>
    </row>
    <row r="10" spans="1:5" ht="12.75">
      <c r="A10" s="81" t="s">
        <v>421</v>
      </c>
      <c r="B10" s="80"/>
      <c r="C10" s="80"/>
      <c r="D10" s="80"/>
      <c r="E10" s="80"/>
    </row>
    <row r="11" ht="13.5" thickBot="1"/>
    <row r="12" spans="1:5" s="2" customFormat="1" ht="26.25" thickBot="1">
      <c r="A12" s="66" t="s">
        <v>301</v>
      </c>
      <c r="B12" s="71" t="s">
        <v>3</v>
      </c>
      <c r="C12" s="67" t="s">
        <v>4</v>
      </c>
      <c r="D12" s="68" t="s">
        <v>5</v>
      </c>
      <c r="E12" s="72" t="s">
        <v>431</v>
      </c>
    </row>
    <row r="13" spans="1:5" ht="13.5" thickBot="1">
      <c r="A13" s="73">
        <v>1</v>
      </c>
      <c r="B13" s="74">
        <v>2</v>
      </c>
      <c r="C13" s="75">
        <v>3</v>
      </c>
      <c r="D13" s="76">
        <v>4</v>
      </c>
      <c r="E13" s="77">
        <v>5</v>
      </c>
    </row>
    <row r="14" spans="1:5" ht="25.5">
      <c r="A14" s="35">
        <v>1</v>
      </c>
      <c r="B14" s="36" t="s">
        <v>320</v>
      </c>
      <c r="C14" s="37" t="s">
        <v>302</v>
      </c>
      <c r="D14" s="38">
        <f>SUM(D15:D19)</f>
        <v>-297415.8500000001</v>
      </c>
      <c r="E14" s="39">
        <f>SUM(E15:E19)</f>
        <v>-530021.02</v>
      </c>
    </row>
    <row r="15" spans="1:5" ht="12.75">
      <c r="A15" s="7">
        <v>2</v>
      </c>
      <c r="B15" s="14" t="s">
        <v>321</v>
      </c>
      <c r="C15" s="31" t="s">
        <v>303</v>
      </c>
      <c r="D15" s="32">
        <v>-1767842.09</v>
      </c>
      <c r="E15" s="33">
        <v>-590599.06</v>
      </c>
    </row>
    <row r="16" spans="1:5" ht="12.75">
      <c r="A16" s="15">
        <v>3</v>
      </c>
      <c r="B16" s="14" t="s">
        <v>322</v>
      </c>
      <c r="C16" s="31" t="s">
        <v>304</v>
      </c>
      <c r="D16" s="32">
        <f>Prilog3!D59-Prilog3!D66</f>
        <v>0</v>
      </c>
      <c r="E16" s="33">
        <f>Prilog3!E59-Prilog3!E66</f>
        <v>0</v>
      </c>
    </row>
    <row r="17" spans="1:5" ht="25.5">
      <c r="A17" s="15">
        <v>4</v>
      </c>
      <c r="B17" s="14" t="s">
        <v>324</v>
      </c>
      <c r="C17" s="31" t="s">
        <v>305</v>
      </c>
      <c r="D17" s="32">
        <v>1470426.24</v>
      </c>
      <c r="E17" s="33">
        <v>60578.04</v>
      </c>
    </row>
    <row r="18" spans="1:5" ht="12.75">
      <c r="A18" s="15">
        <v>5</v>
      </c>
      <c r="B18" s="14" t="s">
        <v>323</v>
      </c>
      <c r="C18" s="31" t="s">
        <v>306</v>
      </c>
      <c r="D18" s="32"/>
      <c r="E18" s="33"/>
    </row>
    <row r="19" spans="1:5" ht="12.75">
      <c r="A19" s="15">
        <v>6</v>
      </c>
      <c r="B19" s="14" t="s">
        <v>325</v>
      </c>
      <c r="C19" s="31" t="s">
        <v>307</v>
      </c>
      <c r="D19" s="32"/>
      <c r="E19" s="33"/>
    </row>
    <row r="20" spans="1:5" ht="25.5">
      <c r="A20" s="13">
        <v>7</v>
      </c>
      <c r="B20" s="12" t="s">
        <v>326</v>
      </c>
      <c r="C20" s="22" t="s">
        <v>308</v>
      </c>
      <c r="D20" s="25">
        <f>D21-D22</f>
        <v>0</v>
      </c>
      <c r="E20" s="26">
        <f>E21-E22</f>
        <v>0</v>
      </c>
    </row>
    <row r="21" spans="1:5" ht="12.75">
      <c r="A21" s="15">
        <v>8</v>
      </c>
      <c r="B21" s="14" t="s">
        <v>327</v>
      </c>
      <c r="C21" s="31" t="s">
        <v>309</v>
      </c>
      <c r="D21" s="32"/>
      <c r="E21" s="33"/>
    </row>
    <row r="22" spans="1:5" ht="12.75">
      <c r="A22" s="15">
        <v>9</v>
      </c>
      <c r="B22" s="14" t="s">
        <v>328</v>
      </c>
      <c r="C22" s="31" t="s">
        <v>310</v>
      </c>
      <c r="D22" s="32"/>
      <c r="E22" s="33"/>
    </row>
    <row r="23" spans="1:5" ht="25.5">
      <c r="A23" s="13">
        <v>10</v>
      </c>
      <c r="B23" s="12" t="s">
        <v>329</v>
      </c>
      <c r="C23" s="22" t="s">
        <v>311</v>
      </c>
      <c r="D23" s="25">
        <f>D14+D21-D22</f>
        <v>-297415.8500000001</v>
      </c>
      <c r="E23" s="26">
        <f>E14+E21-E22</f>
        <v>-530021.02</v>
      </c>
    </row>
    <row r="24" spans="1:5" ht="12.75">
      <c r="A24" s="13">
        <v>11</v>
      </c>
      <c r="B24" s="12" t="s">
        <v>330</v>
      </c>
      <c r="C24" s="22" t="s">
        <v>312</v>
      </c>
      <c r="D24" s="25">
        <f>Prilog2!D56</f>
        <v>28094288.8</v>
      </c>
      <c r="E24" s="26">
        <v>28649486.91</v>
      </c>
    </row>
    <row r="25" spans="1:5" ht="12.75">
      <c r="A25" s="15">
        <v>12</v>
      </c>
      <c r="B25" s="14" t="s">
        <v>331</v>
      </c>
      <c r="C25" s="31" t="s">
        <v>313</v>
      </c>
      <c r="D25" s="32">
        <v>28391704.65</v>
      </c>
      <c r="E25" s="33">
        <v>29179507.93</v>
      </c>
    </row>
    <row r="26" spans="1:5" ht="12.75">
      <c r="A26" s="15">
        <v>13</v>
      </c>
      <c r="B26" s="14" t="s">
        <v>332</v>
      </c>
      <c r="C26" s="31" t="s">
        <v>314</v>
      </c>
      <c r="D26" s="32">
        <v>28094288.8</v>
      </c>
      <c r="E26" s="33">
        <v>28649486.91</v>
      </c>
    </row>
    <row r="27" spans="1:5" ht="12.75">
      <c r="A27" s="13">
        <v>14</v>
      </c>
      <c r="B27" s="12" t="s">
        <v>333</v>
      </c>
      <c r="C27" s="22" t="s">
        <v>315</v>
      </c>
      <c r="D27" s="25"/>
      <c r="E27" s="26"/>
    </row>
    <row r="28" spans="1:5" ht="12.75">
      <c r="A28" s="15">
        <v>15</v>
      </c>
      <c r="B28" s="14" t="s">
        <v>334</v>
      </c>
      <c r="C28" s="31" t="s">
        <v>316</v>
      </c>
      <c r="D28" s="46">
        <v>2021967</v>
      </c>
      <c r="E28" s="47">
        <v>2021967</v>
      </c>
    </row>
    <row r="29" spans="1:5" ht="12.75">
      <c r="A29" s="15">
        <v>16</v>
      </c>
      <c r="B29" s="14" t="s">
        <v>336</v>
      </c>
      <c r="C29" s="31" t="s">
        <v>317</v>
      </c>
      <c r="D29" s="32"/>
      <c r="E29" s="33"/>
    </row>
    <row r="30" spans="1:5" ht="12.75">
      <c r="A30" s="15">
        <v>17</v>
      </c>
      <c r="B30" s="14" t="s">
        <v>337</v>
      </c>
      <c r="C30" s="31" t="s">
        <v>318</v>
      </c>
      <c r="D30" s="32"/>
      <c r="E30" s="33"/>
    </row>
    <row r="31" spans="1:5" ht="13.5" thickBot="1">
      <c r="A31" s="16">
        <v>18</v>
      </c>
      <c r="B31" s="17" t="s">
        <v>335</v>
      </c>
      <c r="C31" s="34" t="s">
        <v>319</v>
      </c>
      <c r="D31" s="83">
        <v>2021967</v>
      </c>
      <c r="E31" s="84">
        <v>2021967</v>
      </c>
    </row>
    <row r="32" spans="1:5" ht="12.75">
      <c r="A32" s="58"/>
      <c r="B32" s="59"/>
      <c r="C32" s="55"/>
      <c r="D32" s="60"/>
      <c r="E32" s="60"/>
    </row>
    <row r="33" spans="1:5" ht="12.75">
      <c r="A33" s="53"/>
      <c r="B33" s="3" t="s">
        <v>83</v>
      </c>
      <c r="C33" s="5" t="s">
        <v>84</v>
      </c>
      <c r="D33" s="61" t="s">
        <v>434</v>
      </c>
      <c r="E33" s="56"/>
    </row>
    <row r="34" spans="1:5" ht="12.75">
      <c r="A34" s="53"/>
      <c r="B34" s="54"/>
      <c r="C34" s="55"/>
      <c r="D34" s="56"/>
      <c r="E34" s="56"/>
    </row>
    <row r="35" spans="1:5" ht="12.75">
      <c r="A35" s="53"/>
      <c r="B35" s="54" t="s">
        <v>433</v>
      </c>
      <c r="C35" s="55"/>
      <c r="D35" s="56" t="s">
        <v>435</v>
      </c>
      <c r="E35" s="56"/>
    </row>
    <row r="36" spans="1:5" ht="12.75">
      <c r="A36" s="53"/>
      <c r="B36" s="54" t="s">
        <v>440</v>
      </c>
      <c r="C36" s="55"/>
      <c r="D36" s="61" t="s">
        <v>436</v>
      </c>
      <c r="E36" s="56"/>
    </row>
    <row r="37" ht="12.75">
      <c r="C37" s="18"/>
    </row>
    <row r="38" spans="3:4" ht="12.75">
      <c r="C38" s="18"/>
      <c r="D38" s="1" t="s">
        <v>437</v>
      </c>
    </row>
    <row r="39" ht="12.75">
      <c r="C39" s="18"/>
    </row>
    <row r="40" spans="3:4" ht="12.75">
      <c r="C40" s="18"/>
      <c r="D40" s="1" t="s">
        <v>438</v>
      </c>
    </row>
    <row r="41" spans="3:4" ht="12.75">
      <c r="C41" s="18"/>
      <c r="D41" s="1" t="s">
        <v>439</v>
      </c>
    </row>
    <row r="42" spans="1:5" ht="12.75">
      <c r="A42" s="58"/>
      <c r="B42" s="59"/>
      <c r="C42" s="55"/>
      <c r="D42" s="60"/>
      <c r="E42" s="60"/>
    </row>
    <row r="43" ht="12.75">
      <c r="C43" s="18"/>
    </row>
    <row r="44" spans="2:5" ht="12.75">
      <c r="B44" s="2"/>
      <c r="C44" s="5"/>
      <c r="D44" s="82"/>
      <c r="E44" s="82"/>
    </row>
  </sheetData>
  <sheetProtection/>
  <mergeCells count="4">
    <mergeCell ref="A8:E8"/>
    <mergeCell ref="A9:E9"/>
    <mergeCell ref="A10:E10"/>
    <mergeCell ref="D44:E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SheetLayoutView="100" zoomScalePageLayoutView="0" workbookViewId="0" topLeftCell="A31">
      <selection activeCell="F30" sqref="F30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2" ht="12.75">
      <c r="A1" s="52" t="s">
        <v>424</v>
      </c>
      <c r="B1" s="3"/>
    </row>
    <row r="2" spans="1:2" ht="12.75">
      <c r="A2" s="52" t="s">
        <v>425</v>
      </c>
      <c r="B2" s="3"/>
    </row>
    <row r="3" spans="1:2" ht="12.75">
      <c r="A3" s="52" t="s">
        <v>426</v>
      </c>
      <c r="B3" s="3"/>
    </row>
    <row r="4" spans="1:2" ht="12.75">
      <c r="A4" s="52" t="s">
        <v>427</v>
      </c>
      <c r="B4" s="3"/>
    </row>
    <row r="5" spans="1:2" ht="12.75">
      <c r="A5" s="52" t="s">
        <v>428</v>
      </c>
      <c r="B5" s="3"/>
    </row>
    <row r="6" spans="1:2" ht="12.75">
      <c r="A6" s="52" t="s">
        <v>429</v>
      </c>
      <c r="B6" s="3"/>
    </row>
    <row r="8" spans="1:5" ht="12.75">
      <c r="A8" s="79" t="s">
        <v>338</v>
      </c>
      <c r="B8" s="79"/>
      <c r="C8" s="79"/>
      <c r="D8" s="79"/>
      <c r="E8" s="79"/>
    </row>
    <row r="9" spans="1:5" ht="12.75">
      <c r="A9" s="80" t="s">
        <v>339</v>
      </c>
      <c r="B9" s="80"/>
      <c r="C9" s="80"/>
      <c r="D9" s="80"/>
      <c r="E9" s="80"/>
    </row>
    <row r="10" spans="1:5" ht="12.75">
      <c r="A10" s="81" t="s">
        <v>421</v>
      </c>
      <c r="B10" s="80"/>
      <c r="C10" s="80"/>
      <c r="D10" s="80"/>
      <c r="E10" s="80"/>
    </row>
    <row r="11" ht="13.5" thickBot="1"/>
    <row r="12" spans="1:5" s="2" customFormat="1" ht="23.25" thickBot="1">
      <c r="A12" s="66" t="s">
        <v>341</v>
      </c>
      <c r="B12" s="67" t="s">
        <v>4</v>
      </c>
      <c r="C12" s="68" t="s">
        <v>5</v>
      </c>
      <c r="D12" s="69" t="s">
        <v>432</v>
      </c>
      <c r="E12" s="70" t="s">
        <v>340</v>
      </c>
    </row>
    <row r="13" spans="1:5" ht="13.5" thickBot="1">
      <c r="A13" s="73">
        <v>1</v>
      </c>
      <c r="B13" s="75" t="s">
        <v>342</v>
      </c>
      <c r="C13" s="76">
        <v>3</v>
      </c>
      <c r="D13" s="76">
        <v>4</v>
      </c>
      <c r="E13" s="78">
        <v>5</v>
      </c>
    </row>
    <row r="14" spans="1:5" ht="12.75">
      <c r="A14" s="43" t="s">
        <v>343</v>
      </c>
      <c r="B14" s="19"/>
      <c r="C14" s="20"/>
      <c r="D14" s="20"/>
      <c r="E14" s="42"/>
    </row>
    <row r="15" spans="1:5" ht="12.75">
      <c r="A15" s="40" t="s">
        <v>382</v>
      </c>
      <c r="B15" s="22" t="s">
        <v>344</v>
      </c>
      <c r="C15" s="25">
        <f>SUM(C16:C20)</f>
        <v>3478566.6700000004</v>
      </c>
      <c r="D15" s="25">
        <f>SUM(D16:D20)</f>
        <v>7609084.420000001</v>
      </c>
      <c r="E15" s="45">
        <f>C15/D15</f>
        <v>0.45715968939138146</v>
      </c>
    </row>
    <row r="16" spans="1:5" ht="12.75">
      <c r="A16" s="41" t="s">
        <v>383</v>
      </c>
      <c r="B16" s="31" t="s">
        <v>345</v>
      </c>
      <c r="C16" s="32">
        <v>2366319.24</v>
      </c>
      <c r="D16" s="32">
        <v>6708203.07</v>
      </c>
      <c r="E16" s="44">
        <f aca="true" t="shared" si="0" ref="E16:E52">C16/D16</f>
        <v>0.3527500904948007</v>
      </c>
    </row>
    <row r="17" spans="1:5" ht="12.75">
      <c r="A17" s="41" t="s">
        <v>384</v>
      </c>
      <c r="B17" s="31" t="s">
        <v>346</v>
      </c>
      <c r="C17" s="32">
        <v>611507.52</v>
      </c>
      <c r="D17" s="32">
        <v>379202.74</v>
      </c>
      <c r="E17" s="44">
        <f t="shared" si="0"/>
        <v>1.6126136641312245</v>
      </c>
    </row>
    <row r="18" spans="1:5" ht="12.75">
      <c r="A18" s="41" t="s">
        <v>385</v>
      </c>
      <c r="B18" s="31" t="s">
        <v>347</v>
      </c>
      <c r="C18" s="32">
        <v>37739.91</v>
      </c>
      <c r="D18" s="32">
        <v>18678.61</v>
      </c>
      <c r="E18" s="44">
        <f t="shared" si="0"/>
        <v>2.020488141248198</v>
      </c>
    </row>
    <row r="19" spans="1:5" ht="12.75">
      <c r="A19" s="41" t="s">
        <v>386</v>
      </c>
      <c r="B19" s="31" t="s">
        <v>348</v>
      </c>
      <c r="C19" s="32"/>
      <c r="D19" s="32"/>
      <c r="E19" s="44"/>
    </row>
    <row r="20" spans="1:5" ht="12.75">
      <c r="A20" s="41" t="s">
        <v>387</v>
      </c>
      <c r="B20" s="31" t="s">
        <v>349</v>
      </c>
      <c r="C20" s="32">
        <v>463000</v>
      </c>
      <c r="D20" s="32">
        <v>503000</v>
      </c>
      <c r="E20" s="44">
        <f t="shared" si="0"/>
        <v>0.9204771371769384</v>
      </c>
    </row>
    <row r="21" spans="1:5" ht="25.5">
      <c r="A21" s="40" t="s">
        <v>388</v>
      </c>
      <c r="B21" s="22" t="s">
        <v>350</v>
      </c>
      <c r="C21" s="25">
        <f>SUM(C22:C32)</f>
        <v>2553695.04</v>
      </c>
      <c r="D21" s="25">
        <f>SUM(D22:D32)</f>
        <v>6435661.41</v>
      </c>
      <c r="E21" s="85">
        <f t="shared" si="0"/>
        <v>0.39680382128742225</v>
      </c>
    </row>
    <row r="22" spans="1:5" ht="12.75">
      <c r="A22" s="41" t="s">
        <v>389</v>
      </c>
      <c r="B22" s="31" t="s">
        <v>351</v>
      </c>
      <c r="C22" s="32">
        <v>0</v>
      </c>
      <c r="D22" s="32"/>
      <c r="E22" s="44"/>
    </row>
    <row r="23" spans="1:5" ht="12.75">
      <c r="A23" s="41" t="s">
        <v>390</v>
      </c>
      <c r="B23" s="31" t="s">
        <v>352</v>
      </c>
      <c r="C23" s="32">
        <v>2130073.96</v>
      </c>
      <c r="D23" s="32">
        <v>5378138.79</v>
      </c>
      <c r="E23" s="44">
        <f t="shared" si="0"/>
        <v>0.3960615452990197</v>
      </c>
    </row>
    <row r="24" spans="1:5" ht="12.75">
      <c r="A24" s="41" t="s">
        <v>391</v>
      </c>
      <c r="B24" s="31" t="s">
        <v>353</v>
      </c>
      <c r="C24" s="32">
        <v>250000</v>
      </c>
      <c r="D24" s="32">
        <v>500000</v>
      </c>
      <c r="E24" s="44">
        <f t="shared" si="0"/>
        <v>0.5</v>
      </c>
    </row>
    <row r="25" spans="1:5" ht="12.75">
      <c r="A25" s="41" t="s">
        <v>392</v>
      </c>
      <c r="B25" s="31" t="s">
        <v>354</v>
      </c>
      <c r="C25" s="32"/>
      <c r="D25" s="32">
        <v>406705.47</v>
      </c>
      <c r="E25" s="44">
        <f t="shared" si="0"/>
        <v>0</v>
      </c>
    </row>
    <row r="26" spans="1:5" ht="12.75">
      <c r="A26" s="41" t="s">
        <v>393</v>
      </c>
      <c r="B26" s="31" t="s">
        <v>355</v>
      </c>
      <c r="C26" s="32"/>
      <c r="D26" s="32">
        <v>0</v>
      </c>
      <c r="E26" s="44"/>
    </row>
    <row r="27" spans="1:5" ht="12.75">
      <c r="A27" s="41" t="s">
        <v>394</v>
      </c>
      <c r="B27" s="31" t="s">
        <v>356</v>
      </c>
      <c r="C27" s="32">
        <v>10065.31</v>
      </c>
      <c r="D27" s="32">
        <v>52608.11</v>
      </c>
      <c r="E27" s="44">
        <f t="shared" si="0"/>
        <v>0.19132620426774502</v>
      </c>
    </row>
    <row r="28" spans="1:5" ht="12.75">
      <c r="A28" s="41" t="s">
        <v>395</v>
      </c>
      <c r="B28" s="31" t="s">
        <v>357</v>
      </c>
      <c r="C28" s="32">
        <v>4118</v>
      </c>
      <c r="D28" s="32">
        <v>4212</v>
      </c>
      <c r="E28" s="44">
        <f t="shared" si="0"/>
        <v>0.9776828110161444</v>
      </c>
    </row>
    <row r="29" spans="1:5" ht="12.75">
      <c r="A29" s="41" t="s">
        <v>396</v>
      </c>
      <c r="B29" s="31" t="s">
        <v>358</v>
      </c>
      <c r="C29" s="32">
        <v>9627.94</v>
      </c>
      <c r="D29" s="32">
        <v>9403.63</v>
      </c>
      <c r="E29" s="44">
        <f t="shared" si="0"/>
        <v>1.0238535544252594</v>
      </c>
    </row>
    <row r="30" spans="1:5" ht="25.5">
      <c r="A30" s="41" t="s">
        <v>397</v>
      </c>
      <c r="B30" s="31" t="s">
        <v>359</v>
      </c>
      <c r="C30" s="32"/>
      <c r="D30" s="32"/>
      <c r="E30" s="44"/>
    </row>
    <row r="31" spans="1:5" ht="12.75">
      <c r="A31" s="41" t="s">
        <v>398</v>
      </c>
      <c r="B31" s="31" t="s">
        <v>360</v>
      </c>
      <c r="C31" s="32"/>
      <c r="D31" s="32"/>
      <c r="E31" s="44"/>
    </row>
    <row r="32" spans="1:5" ht="12.75">
      <c r="A32" s="41" t="s">
        <v>399</v>
      </c>
      <c r="B32" s="31" t="s">
        <v>361</v>
      </c>
      <c r="C32" s="32">
        <v>149809.83</v>
      </c>
      <c r="D32" s="32">
        <v>84593.41</v>
      </c>
      <c r="E32" s="44">
        <f t="shared" si="0"/>
        <v>1.7709397221367478</v>
      </c>
    </row>
    <row r="33" spans="1:5" ht="25.5">
      <c r="A33" s="40" t="s">
        <v>400</v>
      </c>
      <c r="B33" s="22" t="s">
        <v>362</v>
      </c>
      <c r="C33" s="25">
        <f>IF(C15-C21&gt;=0,C15-C21,0)</f>
        <v>924871.6300000004</v>
      </c>
      <c r="D33" s="25">
        <f>IF(D15-D21&gt;=0,D15-D21,0)</f>
        <v>1173423.0100000007</v>
      </c>
      <c r="E33" s="85">
        <f t="shared" si="0"/>
        <v>0.7881826264852262</v>
      </c>
    </row>
    <row r="34" spans="1:5" ht="25.5">
      <c r="A34" s="40" t="s">
        <v>401</v>
      </c>
      <c r="B34" s="22" t="s">
        <v>363</v>
      </c>
      <c r="C34" s="25">
        <f>IF(C21-C15&gt;=0,C21-C15,0)</f>
        <v>0</v>
      </c>
      <c r="D34" s="25">
        <f>IF(D21-D15&gt;=0,D21-D15,0)</f>
        <v>0</v>
      </c>
      <c r="E34" s="85">
        <v>0</v>
      </c>
    </row>
    <row r="35" spans="1:5" ht="12.75">
      <c r="A35" s="40" t="s">
        <v>402</v>
      </c>
      <c r="B35" s="22"/>
      <c r="C35" s="25"/>
      <c r="D35" s="25"/>
      <c r="E35" s="85"/>
    </row>
    <row r="36" spans="1:5" ht="25.5">
      <c r="A36" s="40" t="s">
        <v>403</v>
      </c>
      <c r="B36" s="22" t="s">
        <v>364</v>
      </c>
      <c r="C36" s="25">
        <f>SUM(C37:C38)</f>
        <v>0</v>
      </c>
      <c r="D36" s="25">
        <f>SUM(D37:D38)</f>
        <v>0</v>
      </c>
      <c r="E36" s="85">
        <v>0</v>
      </c>
    </row>
    <row r="37" spans="1:5" ht="12.75">
      <c r="A37" s="41" t="s">
        <v>404</v>
      </c>
      <c r="B37" s="31" t="s">
        <v>365</v>
      </c>
      <c r="C37" s="32"/>
      <c r="D37" s="32"/>
      <c r="E37" s="86"/>
    </row>
    <row r="38" spans="1:5" ht="12.75">
      <c r="A38" s="41" t="s">
        <v>405</v>
      </c>
      <c r="B38" s="31" t="s">
        <v>366</v>
      </c>
      <c r="C38" s="32"/>
      <c r="D38" s="32"/>
      <c r="E38" s="86"/>
    </row>
    <row r="39" spans="1:5" ht="25.5">
      <c r="A39" s="40" t="s">
        <v>406</v>
      </c>
      <c r="B39" s="22" t="s">
        <v>367</v>
      </c>
      <c r="C39" s="25">
        <f>SUM(C40:C42)</f>
        <v>0</v>
      </c>
      <c r="D39" s="25">
        <f>SUM(D40:D42)</f>
        <v>0</v>
      </c>
      <c r="E39" s="85">
        <v>0</v>
      </c>
    </row>
    <row r="40" spans="1:5" ht="12.75">
      <c r="A40" s="41" t="s">
        <v>407</v>
      </c>
      <c r="B40" s="31" t="s">
        <v>368</v>
      </c>
      <c r="C40" s="32"/>
      <c r="D40" s="32"/>
      <c r="E40" s="44"/>
    </row>
    <row r="41" spans="1:5" ht="12.75">
      <c r="A41" s="41" t="s">
        <v>408</v>
      </c>
      <c r="B41" s="31" t="s">
        <v>369</v>
      </c>
      <c r="C41" s="32"/>
      <c r="D41" s="32"/>
      <c r="E41" s="44"/>
    </row>
    <row r="42" spans="1:5" ht="12.75">
      <c r="A42" s="41" t="s">
        <v>409</v>
      </c>
      <c r="B42" s="31" t="s">
        <v>370</v>
      </c>
      <c r="C42" s="32"/>
      <c r="D42" s="32"/>
      <c r="E42" s="44"/>
    </row>
    <row r="43" spans="1:5" ht="25.5">
      <c r="A43" s="40" t="s">
        <v>410</v>
      </c>
      <c r="B43" s="22" t="s">
        <v>371</v>
      </c>
      <c r="C43" s="25">
        <f>IF(C36-C39&gt;=0,C36-C39,0)</f>
        <v>0</v>
      </c>
      <c r="D43" s="25">
        <f>IF(D36-D39&gt;=0,D36-D39,0)</f>
        <v>0</v>
      </c>
      <c r="E43" s="85">
        <v>0</v>
      </c>
    </row>
    <row r="44" spans="1:5" ht="25.5">
      <c r="A44" s="40" t="s">
        <v>411</v>
      </c>
      <c r="B44" s="22" t="s">
        <v>372</v>
      </c>
      <c r="C44" s="25">
        <f>IF(C39-C36&gt;=0,C39-C3,0)</f>
        <v>0</v>
      </c>
      <c r="D44" s="25">
        <f>IF(D39-D36&gt;=0,D39-D3,0)</f>
        <v>0</v>
      </c>
      <c r="E44" s="85">
        <v>0</v>
      </c>
    </row>
    <row r="45" spans="1:5" ht="12.75">
      <c r="A45" s="40" t="s">
        <v>412</v>
      </c>
      <c r="B45" s="22" t="s">
        <v>373</v>
      </c>
      <c r="C45" s="25">
        <f>C15+C36</f>
        <v>3478566.6700000004</v>
      </c>
      <c r="D45" s="25">
        <f>D15+D36</f>
        <v>7609084.420000001</v>
      </c>
      <c r="E45" s="45">
        <f t="shared" si="0"/>
        <v>0.45715968939138146</v>
      </c>
    </row>
    <row r="46" spans="1:5" ht="12.75">
      <c r="A46" s="40" t="s">
        <v>413</v>
      </c>
      <c r="B46" s="22" t="s">
        <v>374</v>
      </c>
      <c r="C46" s="25">
        <f>C21+C39</f>
        <v>2553695.04</v>
      </c>
      <c r="D46" s="25">
        <f>D21+D39</f>
        <v>6435661.41</v>
      </c>
      <c r="E46" s="45">
        <f t="shared" si="0"/>
        <v>0.39680382128742225</v>
      </c>
    </row>
    <row r="47" spans="1:5" ht="12.75">
      <c r="A47" s="40" t="s">
        <v>414</v>
      </c>
      <c r="B47" s="22" t="s">
        <v>375</v>
      </c>
      <c r="C47" s="25">
        <f>IF(C45-C46&gt;=0,C45-C46,0)</f>
        <v>924871.6300000004</v>
      </c>
      <c r="D47" s="25">
        <f>IF(D45-D46&gt;=0,D45-D46,0)</f>
        <v>1173423.0100000007</v>
      </c>
      <c r="E47" s="45">
        <f t="shared" si="0"/>
        <v>0.7881826264852262</v>
      </c>
    </row>
    <row r="48" spans="1:5" ht="12.75">
      <c r="A48" s="40" t="s">
        <v>415</v>
      </c>
      <c r="B48" s="22" t="s">
        <v>376</v>
      </c>
      <c r="C48" s="25">
        <f>IF(C46-C45&gt;=0,C46-C45,0)</f>
        <v>0</v>
      </c>
      <c r="D48" s="25">
        <f>IF(D46-D45&gt;=0,D46-D45,0)</f>
        <v>0</v>
      </c>
      <c r="E48" s="45">
        <v>0</v>
      </c>
    </row>
    <row r="49" spans="1:5" ht="12.75">
      <c r="A49" s="40" t="s">
        <v>416</v>
      </c>
      <c r="B49" s="22" t="s">
        <v>377</v>
      </c>
      <c r="C49" s="25">
        <v>1690559.85</v>
      </c>
      <c r="D49" s="25">
        <v>1394278.48</v>
      </c>
      <c r="E49" s="45">
        <f t="shared" si="0"/>
        <v>1.2124979867723413</v>
      </c>
    </row>
    <row r="50" spans="1:5" ht="25.5">
      <c r="A50" s="40" t="s">
        <v>417</v>
      </c>
      <c r="B50" s="22" t="s">
        <v>378</v>
      </c>
      <c r="C50" s="25"/>
      <c r="D50" s="25"/>
      <c r="E50" s="45"/>
    </row>
    <row r="51" spans="1:5" ht="25.5">
      <c r="A51" s="40" t="s">
        <v>418</v>
      </c>
      <c r="B51" s="22" t="s">
        <v>379</v>
      </c>
      <c r="C51" s="25"/>
      <c r="D51" s="25"/>
      <c r="E51" s="45"/>
    </row>
    <row r="52" spans="1:5" ht="12.75">
      <c r="A52" s="40" t="s">
        <v>419</v>
      </c>
      <c r="B52" s="22" t="s">
        <v>380</v>
      </c>
      <c r="C52" s="25">
        <f>C49+C47-C48+C50-C51</f>
        <v>2615431.4800000004</v>
      </c>
      <c r="D52" s="25">
        <f>D49+D47-D48+D50-D51</f>
        <v>2567701.4900000007</v>
      </c>
      <c r="E52" s="45">
        <f t="shared" si="0"/>
        <v>1.0185886054846662</v>
      </c>
    </row>
    <row r="53" spans="1:5" ht="12.75">
      <c r="A53" s="40"/>
      <c r="B53" s="22" t="s">
        <v>381</v>
      </c>
      <c r="C53" s="25"/>
      <c r="D53" s="25"/>
      <c r="E53" s="45"/>
    </row>
    <row r="54" spans="1:5" ht="12.75">
      <c r="A54" s="62"/>
      <c r="B54" s="63"/>
      <c r="C54" s="64"/>
      <c r="D54" s="64"/>
      <c r="E54" s="65"/>
    </row>
    <row r="55" spans="1:5" ht="12.75">
      <c r="A55" s="62"/>
      <c r="B55" s="63"/>
      <c r="C55" s="64"/>
      <c r="D55" s="64"/>
      <c r="E55" s="65"/>
    </row>
    <row r="56" spans="1:5" ht="12.75">
      <c r="A56" s="3" t="s">
        <v>83</v>
      </c>
      <c r="B56" s="5" t="s">
        <v>84</v>
      </c>
      <c r="C56" s="61" t="s">
        <v>434</v>
      </c>
      <c r="D56" s="56"/>
      <c r="E56" s="65"/>
    </row>
    <row r="57" spans="1:5" ht="12.75">
      <c r="A57" s="54"/>
      <c r="B57" s="55"/>
      <c r="C57" s="56"/>
      <c r="D57" s="56"/>
      <c r="E57" s="65"/>
    </row>
    <row r="58" spans="1:5" ht="12.75">
      <c r="A58" s="54" t="s">
        <v>433</v>
      </c>
      <c r="B58" s="55"/>
      <c r="C58" s="56" t="s">
        <v>435</v>
      </c>
      <c r="D58" s="56"/>
      <c r="E58" s="65"/>
    </row>
    <row r="59" spans="1:5" ht="12.75">
      <c r="A59" s="54" t="s">
        <v>440</v>
      </c>
      <c r="B59" s="55"/>
      <c r="C59" s="61" t="s">
        <v>436</v>
      </c>
      <c r="D59" s="56"/>
      <c r="E59" s="65"/>
    </row>
    <row r="60" spans="2:5" ht="12.75">
      <c r="B60" s="18"/>
      <c r="E60" s="65"/>
    </row>
    <row r="61" spans="2:5" ht="12.75">
      <c r="B61" s="18"/>
      <c r="C61" s="1" t="s">
        <v>437</v>
      </c>
      <c r="E61" s="65"/>
    </row>
    <row r="62" spans="2:5" ht="12.75">
      <c r="B62" s="18"/>
      <c r="E62" s="65"/>
    </row>
    <row r="63" spans="2:5" ht="12.75">
      <c r="B63" s="18"/>
      <c r="C63" s="1" t="s">
        <v>438</v>
      </c>
      <c r="E63" s="65"/>
    </row>
    <row r="64" spans="2:5" ht="12.75">
      <c r="B64" s="18"/>
      <c r="C64" s="1" t="s">
        <v>439</v>
      </c>
      <c r="E64" s="65"/>
    </row>
    <row r="65" spans="1:5" ht="12.75">
      <c r="A65" s="59"/>
      <c r="B65" s="55"/>
      <c r="C65" s="60"/>
      <c r="D65" s="60"/>
      <c r="E65" s="65"/>
    </row>
    <row r="66" spans="1:5" ht="12.75">
      <c r="A66" s="62"/>
      <c r="B66" s="63"/>
      <c r="C66" s="64"/>
      <c r="D66" s="64"/>
      <c r="E66" s="65"/>
    </row>
    <row r="67" ht="12.75">
      <c r="B67" s="18"/>
    </row>
    <row r="68" spans="1:4" ht="12.75">
      <c r="A68" s="2"/>
      <c r="B68" s="5"/>
      <c r="C68" s="82"/>
      <c r="D68" s="82"/>
    </row>
  </sheetData>
  <sheetProtection/>
  <mergeCells count="4">
    <mergeCell ref="A8:E8"/>
    <mergeCell ref="A9:E9"/>
    <mergeCell ref="C68:D68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2014-07-21T09:07:06Z</cp:lastPrinted>
  <dcterms:created xsi:type="dcterms:W3CDTF">2011-04-10T11:17:40Z</dcterms:created>
  <dcterms:modified xsi:type="dcterms:W3CDTF">2014-08-05T10:09:40Z</dcterms:modified>
  <cp:category/>
  <cp:version/>
  <cp:contentType/>
  <cp:contentStatus/>
</cp:coreProperties>
</file>