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315" windowHeight="13065" activeTab="1"/>
  </bookViews>
  <sheets>
    <sheet name="Prilog2" sheetId="1" r:id="rId1"/>
    <sheet name="Prilog3" sheetId="2" r:id="rId2"/>
    <sheet name="Prilog4" sheetId="3" r:id="rId3"/>
    <sheet name="Prilog5" sheetId="4" r:id="rId4"/>
  </sheets>
  <definedNames/>
  <calcPr fullCalcOnLoad="1"/>
</workbook>
</file>

<file path=xl/sharedStrings.xml><?xml version="1.0" encoding="utf-8"?>
<sst xmlns="http://schemas.openxmlformats.org/spreadsheetml/2006/main" count="494" uniqueCount="438">
  <si>
    <t>(Izvješće o finansijskom položaju)</t>
  </si>
  <si>
    <t>Grupa računa</t>
  </si>
  <si>
    <t>POZICIJA</t>
  </si>
  <si>
    <t>AOP</t>
  </si>
  <si>
    <t>Tekuća godina</t>
  </si>
  <si>
    <t>A. UKUPNA IMOVINA (002+003+010+019+020)</t>
  </si>
  <si>
    <t>100 do 102</t>
  </si>
  <si>
    <t>I - Gotovina</t>
  </si>
  <si>
    <t>II - Ulaganje Fonda (004 do 009)</t>
  </si>
  <si>
    <t>200 do 209</t>
  </si>
  <si>
    <t>1. Ulaganje Fonda u finansijska sredstva po fer vrijednosti kroz bilancu uspjeha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</si>
  <si>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</si>
  <si>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</si>
  <si>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</si>
  <si>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</si>
  <si>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</si>
  <si>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</si>
  <si>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</si>
  <si>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</si>
  <si>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</si>
  <si>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</si>
  <si>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</si>
  <si>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</si>
  <si>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</si>
  <si>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</si>
  <si>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</si>
  <si>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</si>
  <si>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</si>
  <si>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</si>
  <si>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</si>
  <si>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</si>
  <si>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</si>
  <si>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</si>
  <si>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</si>
  <si>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</si>
  <si>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</si>
  <si>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</si>
  <si>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</si>
  <si>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</si>
  <si>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</si>
  <si>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</si>
  <si>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</si>
  <si>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</si>
  <si>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</si>
  <si>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</si>
  <si>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</si>
  <si>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</si>
  <si>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</si>
  <si>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</si>
  <si>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</si>
  <si>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</si>
  <si>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</si>
  <si>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</si>
  <si>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</si>
  <si>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</si>
  <si>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</si>
  <si>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</si>
  <si>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</si>
  <si>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</si>
  <si>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</si>
  <si>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</si>
  <si>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</si>
  <si>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</si>
  <si>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</si>
  <si>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</si>
  <si>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</si>
  <si>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</si>
  <si>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</si>
  <si>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</si>
  <si>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</si>
  <si>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</si>
  <si>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</si>
  <si>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</si>
  <si>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</si>
  <si>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</si>
  <si>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</si>
  <si>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</si>
  <si>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</si>
  <si>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</si>
  <si>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</si>
  <si>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</si>
  <si>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</si>
  <si>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Certificirani računovođa</t>
  </si>
  <si>
    <t>M.P.</t>
  </si>
  <si>
    <t>210 do 219</t>
  </si>
  <si>
    <t>2. Ulaganje Fonda u finansijska sredstva raspoloživa za prodaju</t>
  </si>
  <si>
    <t>220 do 229</t>
  </si>
  <si>
    <t>3. Ulaganje Fonda u finansijska sredstva koja se drže do roka dospjeća</t>
  </si>
  <si>
    <t>230 do 239</t>
  </si>
  <si>
    <t>4. Depoziti i plasmani</t>
  </si>
  <si>
    <t>240 do 259</t>
  </si>
  <si>
    <t>5. Ulaganja u nekretnine</t>
  </si>
  <si>
    <t>6. Ostala ulaganja</t>
  </si>
  <si>
    <t>III - Potraživanja (011 do 018)</t>
  </si>
  <si>
    <t>1. Potraživanje po osnovi prodaje vrijednosnih papira</t>
  </si>
  <si>
    <t>301 do 302</t>
  </si>
  <si>
    <t>3. Potraživanje po osnovi kamate</t>
  </si>
  <si>
    <t>2. Potraživanje po osnovi prodaje nekretnina</t>
  </si>
  <si>
    <t>4. Potraživanje po osnovi dividendi</t>
  </si>
  <si>
    <t>5. Potraživanje po osnovi datih avansa</t>
  </si>
  <si>
    <t>306 do 308</t>
  </si>
  <si>
    <t>6. Potraživanja Fonda rizičnog kapitala</t>
  </si>
  <si>
    <t>7. Ostala potraživanja</t>
  </si>
  <si>
    <t>310 do 319</t>
  </si>
  <si>
    <t>8. Potraživanja od društva a upravljanje</t>
  </si>
  <si>
    <t>IV - Odložena porezna sredstva</t>
  </si>
  <si>
    <t>330 do 332</t>
  </si>
  <si>
    <t>V - Aktivna vremensta razgraničenja</t>
  </si>
  <si>
    <t>I - Obaveze iz poslovanja Fonda (023 do 025)</t>
  </si>
  <si>
    <t>1. Obaveze po osnovu ulaganja u vrijednosne papire</t>
  </si>
  <si>
    <t>401, 402 i 409</t>
  </si>
  <si>
    <t>2. Ostale obaveze po osnovu ulaganja i poslovanja Fonda</t>
  </si>
  <si>
    <t>3. Obaveze nekretninskih i rizičnih fondova</t>
  </si>
  <si>
    <t>II - Obaveze po osnovu troškova poslovanja (027 do 030)</t>
  </si>
  <si>
    <t>1. Obaveze prema banci depozitaru</t>
  </si>
  <si>
    <t>2. Obaveze za učešće u dobiti</t>
  </si>
  <si>
    <t>3. Obaveze za porez na dobit</t>
  </si>
  <si>
    <t>4. Ostale obaveze iz poslovanja</t>
  </si>
  <si>
    <t>III - Obaveze prema društvu za upravljanje (032 do 033)</t>
  </si>
  <si>
    <t>1. Obaveze za naknadu za upravljanje</t>
  </si>
  <si>
    <t>421 do 429</t>
  </si>
  <si>
    <t>2. Ostale obaveze prema društvu za upravljanje</t>
  </si>
  <si>
    <t>IV - Kratkoročne finansijske obaveze (035 do 036)</t>
  </si>
  <si>
    <t>1. Kratkoročni krediti</t>
  </si>
  <si>
    <t>431 do 439</t>
  </si>
  <si>
    <t>2. Ostale kratkoročne finansijske obaveze</t>
  </si>
  <si>
    <t>V - Dugoročne obaveze (038 do 039)</t>
  </si>
  <si>
    <t>440 do 441</t>
  </si>
  <si>
    <t>1. Dugoročni depoziti</t>
  </si>
  <si>
    <t>2. Ostale dugoročne obaveze</t>
  </si>
  <si>
    <t>VI - Ostale obaveze Fonda</t>
  </si>
  <si>
    <t>VII - Odložene porezne obaveze</t>
  </si>
  <si>
    <t>VIII - Pasivna vremenska razgraničenja</t>
  </si>
  <si>
    <t>B. OBAVEZE (022+026+031+034+037+040+041+042)</t>
  </si>
  <si>
    <t>C. NETO IMOVINA FONDA (001-021)</t>
  </si>
  <si>
    <t>D. KAPITAL (045+048+051+065+059-062±065)</t>
  </si>
  <si>
    <t>I - Osnovni kapital (046 ili 047)</t>
  </si>
  <si>
    <t>1. Dionički kapital - redovne dionice</t>
  </si>
  <si>
    <t>2. Udjeli</t>
  </si>
  <si>
    <t>II - Kapitalne rezerve (049 do 050)</t>
  </si>
  <si>
    <t>1. Emisiona premija</t>
  </si>
  <si>
    <t>2. Ostale kapitalne rezerve</t>
  </si>
  <si>
    <t>III - Revalorizacijske rezerve (052 do 055)</t>
  </si>
  <si>
    <t>1. Revalorizacijske rezerve po osnovu revalorizacije finansijskih srestvava raspoloživih za prodaju</t>
  </si>
  <si>
    <t>2. Revalorizacijske rezerve po osnovu instrumenata zaštite</t>
  </si>
  <si>
    <t>3. Revalorizacijske rezerve po osnovu nekretnina</t>
  </si>
  <si>
    <t>4. Ostale revalorizacijske rezerve</t>
  </si>
  <si>
    <t>IV - Rezerve iz dobiti</t>
  </si>
  <si>
    <t>1. Zakonske rezerve</t>
  </si>
  <si>
    <t>2. Ostale rezerve</t>
  </si>
  <si>
    <t>V - Neraspoređena dobit (060 do 061)</t>
  </si>
  <si>
    <t>1. Neraspoređena dobit ranijih godina</t>
  </si>
  <si>
    <t>2. Neraspoređena dobit tekuće godine</t>
  </si>
  <si>
    <t>VI - Neraspoređeni gubitak (063 do 064)</t>
  </si>
  <si>
    <t>1. Nepokriveni gubitak ranijih godina</t>
  </si>
  <si>
    <t>2. Nepokriveni gubitak tekuće godine</t>
  </si>
  <si>
    <t>1. Nerealizovani dobici po osnovu finansijskih sredstava po fer vrijednosti kroz bilans uspjeha</t>
  </si>
  <si>
    <t>VII - Nerealizovan dobit/gubitask (06 do 067)</t>
  </si>
  <si>
    <t>2. Nerealizovani gubici po osnovu finansijskih sredstava po fer vrijednosti kroz bilans uspjeha</t>
  </si>
  <si>
    <t>E. BROJ EMITOVANIH DIONICA/UDJELA</t>
  </si>
  <si>
    <t>F. NETO IMOVINA PO UDJELU/DIONICI (043/068)</t>
  </si>
  <si>
    <t>G. IZVANBILANSNE EVIDENCIJE</t>
  </si>
  <si>
    <t>1. Izvanbilansna aktiva</t>
  </si>
  <si>
    <t>2. Izvanbilansna pasiva</t>
  </si>
  <si>
    <t>A. REALIZIRANI PRIHODI I RASHODI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</si>
  <si>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</si>
  <si>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</si>
  <si>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</si>
  <si>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</si>
  <si>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</si>
  <si>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</si>
  <si>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</si>
  <si>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</si>
  <si>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</si>
  <si>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</si>
  <si>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</si>
  <si>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</si>
  <si>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</si>
  <si>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</si>
  <si>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</si>
  <si>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</si>
  <si>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</si>
  <si>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</si>
  <si>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</si>
  <si>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</si>
  <si>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</si>
  <si>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</si>
  <si>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</si>
  <si>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</si>
  <si>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</si>
  <si>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</si>
  <si>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</si>
  <si>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</si>
  <si>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</si>
  <si>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</si>
  <si>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</si>
  <si>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</si>
  <si>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</si>
  <si>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</si>
  <si>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</si>
  <si>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</si>
  <si>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</si>
  <si>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</si>
  <si>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</si>
  <si>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</si>
  <si>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</si>
  <si>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</si>
  <si>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</si>
  <si>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</si>
  <si>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</si>
  <si>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</si>
  <si>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</si>
  <si>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</si>
  <si>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</si>
  <si>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</si>
  <si>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</si>
  <si>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</si>
  <si>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</si>
  <si>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</si>
  <si>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</si>
  <si>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</si>
  <si>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</si>
  <si>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</si>
  <si>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</si>
  <si>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</si>
  <si>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</si>
  <si>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I - Poslovni prihodi (203 do 206)</t>
  </si>
  <si>
    <t>1. Prihodi od dividendi</t>
  </si>
  <si>
    <t>701 do 702</t>
  </si>
  <si>
    <t>2. Prihodi od kamata i amortizacija prremije (diskonta) po osnovu VP sa fiksnim rokom dospjeća</t>
  </si>
  <si>
    <t>3. Prihodi od poslovanja nekretninskih i rizičnih Fondova</t>
  </si>
  <si>
    <t xml:space="preserve">4. Ostali poslovni prihodi </t>
  </si>
  <si>
    <t>II - Realizirana dobit (208 do 211)</t>
  </si>
  <si>
    <t>1. Realizirani dobici po osnovu prodaje vrijednosnih papira</t>
  </si>
  <si>
    <t>2. Realizirani dobici po osnovu kursnih razlika</t>
  </si>
  <si>
    <t>3. Realizirani dobici od poslovanja nekretninskih i rizičnih Fondova</t>
  </si>
  <si>
    <t>4. Ostali realizirani dobici</t>
  </si>
  <si>
    <t>1. Naknada društvu za upravljanje</t>
  </si>
  <si>
    <t>2. Troškovi kupnje i prodaje ulaganja</t>
  </si>
  <si>
    <t>3. Rashod po osnovu kamata</t>
  </si>
  <si>
    <t>4. Naknada članovima Nadzornog odbora</t>
  </si>
  <si>
    <t>5. Naknada vanjskom revizoru</t>
  </si>
  <si>
    <t>6. Naknada banci depozitaru</t>
  </si>
  <si>
    <t>7. Rashodi po osnovu poreza</t>
  </si>
  <si>
    <t>606, 609</t>
  </si>
  <si>
    <t>8. Ostali poslovni rashodi</t>
  </si>
  <si>
    <t>III - Poslovni rashodi (213 do 220)</t>
  </si>
  <si>
    <t>1. Realizirani gubici od prodaje vrijednosnih papira</t>
  </si>
  <si>
    <t>2. Realizirani gubitak po osnovu kursnih razlika</t>
  </si>
  <si>
    <t>3. Realizirani gubici nekretninskih i rizičnih Fondova</t>
  </si>
  <si>
    <t>613, 619</t>
  </si>
  <si>
    <t>4. Ostali realizirani gubci</t>
  </si>
  <si>
    <t>IV -. Realizirani gubitak (222 do 225)</t>
  </si>
  <si>
    <t>V - Realizirana dobit i gubitak</t>
  </si>
  <si>
    <t>1. Realizirana dobit (202+207)-(212+221)</t>
  </si>
  <si>
    <t>2. Realizirani gubitak (212+221)-202+207)</t>
  </si>
  <si>
    <t>VI - Finansijski prihodi (229 do 230)</t>
  </si>
  <si>
    <t>1. Prihod od kamata</t>
  </si>
  <si>
    <t>2. Ostali finansijski prihodi</t>
  </si>
  <si>
    <t>VII - Finansijski rashodi (232 do 233)</t>
  </si>
  <si>
    <t>1. Rashodi po osnovu kamata</t>
  </si>
  <si>
    <t>2. Ostali finansijski rashodi</t>
  </si>
  <si>
    <t>B. REALIZOVANA DOBIT I GUBITAK PRIJE OPOREZIVANJA</t>
  </si>
  <si>
    <t>1. Realizovana dobit prije oporezivanja (226+228-231)</t>
  </si>
  <si>
    <t>2. Realizovani gubitak prije oporezivanja (227+231-228)</t>
  </si>
  <si>
    <t>C. TEKUĆI ODLOŽENI POREZ NA DOBIT (237+238-239)</t>
  </si>
  <si>
    <t>1. Porezni rashod razdoblja</t>
  </si>
  <si>
    <t>822 dio</t>
  </si>
  <si>
    <t>2. Odloženi porezni rashod razdoblja</t>
  </si>
  <si>
    <t>3. Odloženi porezni prihod razdoblja</t>
  </si>
  <si>
    <t>D. REALIZIRANA DOBIT I GUBITAK POSLIJE OPOREZIVANJA</t>
  </si>
  <si>
    <t>1. Realizirana dobit poslije oporezivanja (234-235-237-238+239)</t>
  </si>
  <si>
    <t>2. Realizirani gubitask poslije oporezivanja (235-234+237+238-239)</t>
  </si>
  <si>
    <t>E. NEREALIZIRANI DOBICI I GUBICI</t>
  </si>
  <si>
    <t>I - Nerealizirani dobici (243 do 248)</t>
  </si>
  <si>
    <t>1. Nerealizirani dobici od vrijednosnih papira</t>
  </si>
  <si>
    <t>2. Nerealizirani dobici po osnovu kursnih razlika na monetarnim sredstvima, osim od vrijednosnih papira</t>
  </si>
  <si>
    <t>3. Nerealizirani dobici po osnovu kursnih razlika na vrijednosnim papirima</t>
  </si>
  <si>
    <t>4. Nerealizirani dobiti po osnovu derivatnih instrumenata po osnovu svođenja na fer vrijednost</t>
  </si>
  <si>
    <t>724, 725</t>
  </si>
  <si>
    <t>5. Nerealizirani dobici nekretninskih i rizičnih Fondova</t>
  </si>
  <si>
    <t>6. Ostali nerealizirani dobici</t>
  </si>
  <si>
    <t>II - Nerealizirani gubici (250 do 256)</t>
  </si>
  <si>
    <t>1. Nerealizirani gubici od vrijednosnih papira</t>
  </si>
  <si>
    <t>2. Nerealizirani gubici na sredstvima osim od vrijednosnih papira</t>
  </si>
  <si>
    <t>3. Nerealizirani gubici po osnovu kursnih razlika na vrijednosnim papirima</t>
  </si>
  <si>
    <t>4. Nerealizirani gubici po osnovu derivata</t>
  </si>
  <si>
    <t>624 do 626</t>
  </si>
  <si>
    <t>5. Nerealizirani gubici nekretninskih i rizičnih Fondova</t>
  </si>
  <si>
    <t>6. Ostali nerealizirani gubici</t>
  </si>
  <si>
    <t>F. UKUPNI NEREALIZIRANI DOBICI (GUBICI) FONDA</t>
  </si>
  <si>
    <t>1. Ukupni nerealizirani dobici (242-249)</t>
  </si>
  <si>
    <t>2. Ukupni nerealizirani gubici (249-242)</t>
  </si>
  <si>
    <t>G. POVEĆANJE (SMANJENJE) NETO IMOVINE OD POSLOVANJA FONDA</t>
  </si>
  <si>
    <t>1. Povećanje neto imovine Fonda (240-241+256-257)</t>
  </si>
  <si>
    <t>2. Smanjenje neto imovine Fonda (241-240+257-256)</t>
  </si>
  <si>
    <t>Obična zarada po dionici</t>
  </si>
  <si>
    <t>Razrijeđena zarada po dionici</t>
  </si>
  <si>
    <t>IZVJEŠĆE O PROMJENAMA NETO IMOVINE INVESTICIONOG FONDA</t>
  </si>
  <si>
    <t>Redni broj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</si>
  <si>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</si>
  <si>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</si>
  <si>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</si>
  <si>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</si>
  <si>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</si>
  <si>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</si>
  <si>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</si>
  <si>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</si>
  <si>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</si>
  <si>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</si>
  <si>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</si>
  <si>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</si>
  <si>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</si>
  <si>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</si>
  <si>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</si>
  <si>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</si>
  <si>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</si>
  <si>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</si>
  <si>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Povećanje (smanjenje) neto imovine od poslovanja Fonda (302 do 306)</t>
  </si>
  <si>
    <t>Realizovana dobit (gubitak) od ulaganja</t>
  </si>
  <si>
    <t>Ukupni nerealizovani dobici (gubici) od ulaganja</t>
  </si>
  <si>
    <t>Revalorizacijske rezerve po osnovu derivata</t>
  </si>
  <si>
    <t>Revalorizacijske rezerve po osnovu finansijskih ulaganja raspoloživih za prodaju</t>
  </si>
  <si>
    <t>Revalorizacijske rezerve nekretninskih i rizičnih Fondova</t>
  </si>
  <si>
    <t>Povećanje neto imovine po osnovu transakcija sa udjelima/dionicmama Fonda (308-309)</t>
  </si>
  <si>
    <t>Povećanje po osnovu izdatih udjela/dionica Fonda</t>
  </si>
  <si>
    <t>Smanjenje po osnovu izdatih udjela/dionica Fonda</t>
  </si>
  <si>
    <t>Ukupno povećanje (smanjenje) neto imovine Fonda (301+308-309)</t>
  </si>
  <si>
    <t>Neto imovina</t>
  </si>
  <si>
    <t>Na početku razdoblja</t>
  </si>
  <si>
    <t>Na kraju razdoblja</t>
  </si>
  <si>
    <t>Broj udjela/dionica Fonda u periodu</t>
  </si>
  <si>
    <t>Broj udjela/dionica Fonda na početku razdoblja</t>
  </si>
  <si>
    <t>Broj udjela/dionica Fonda na kraju razdoblja</t>
  </si>
  <si>
    <t>Izdati udjeli/dionice u toku razdoblja</t>
  </si>
  <si>
    <t>Povučeni udjeli/dionice u toku razdoblja</t>
  </si>
  <si>
    <t>IZVJEŠĆE O GOTOVINSKIM TOKOVIMA</t>
  </si>
  <si>
    <t>(Izvješće o tokovima gotovine)</t>
  </si>
  <si>
    <t>Index</t>
  </si>
  <si>
    <t>OPIS</t>
  </si>
  <si>
    <t>2</t>
  </si>
  <si>
    <t>A. Novčani dokovi iz poslovne aktivnosti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</si>
  <si>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</si>
  <si>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</si>
  <si>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</si>
  <si>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</si>
  <si>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</si>
  <si>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</si>
  <si>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</si>
  <si>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</si>
  <si>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</si>
  <si>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</si>
  <si>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</si>
  <si>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</si>
  <si>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</si>
  <si>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</si>
  <si>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</si>
  <si>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</si>
  <si>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</si>
  <si>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</si>
  <si>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</si>
  <si>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</si>
  <si>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</si>
  <si>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</si>
  <si>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</si>
  <si>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</si>
  <si>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</si>
  <si>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</si>
  <si>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</si>
  <si>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</si>
  <si>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</si>
  <si>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</si>
  <si>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</si>
  <si>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</si>
  <si>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</si>
  <si>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</si>
  <si>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</si>
  <si>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</si>
  <si>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</si>
  <si>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</si>
  <si>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I Priljevi gotovine iz poslovnih aktivnosti (402 do 406)</t>
  </si>
  <si>
    <t>1. Priljevi po osnovu prodaje ulaganja</t>
  </si>
  <si>
    <t>2. Priljevi po osnovu dividendi</t>
  </si>
  <si>
    <t>3. Priljevi po osnovu kamata</t>
  </si>
  <si>
    <t>4. Priljevi po osnovu refundiranja rashoda</t>
  </si>
  <si>
    <t>5. Ostali priljevi od operativnih aktivnosti</t>
  </si>
  <si>
    <t>II Odljevi gotovine iz operativnih aktivnosti (408 do 418)</t>
  </si>
  <si>
    <t>1. Odljevi po osnovu ulaganja</t>
  </si>
  <si>
    <t>2. Odljevi po osnovuulaganja u vrijednosne papire</t>
  </si>
  <si>
    <t>3. Odljevi po osnovu ostalih ulaganja</t>
  </si>
  <si>
    <t>4. Odljevi po osnovu naknada društvu za upravljanje</t>
  </si>
  <si>
    <t>5. Odljevi po osnovu rashoda za kamate</t>
  </si>
  <si>
    <t>6. Odljevi po osnovu troškova kupnje i prodaje VP</t>
  </si>
  <si>
    <t>7. Odljevi po osnovu naknade eksternom revizoru</t>
  </si>
  <si>
    <t>8. Odljevi po osnovu troškova banke depozitara</t>
  </si>
  <si>
    <t>9. Odljevi po osnovu ostalih rashoda iz operativnih aktivnosti</t>
  </si>
  <si>
    <t>10. Odljevi po osnovu poreza na dobit</t>
  </si>
  <si>
    <t>11. Odljevi po osnovu ostalih rashoda</t>
  </si>
  <si>
    <t>III Neto priljev gotovine iz poslovnih aktivnosti (401-407)</t>
  </si>
  <si>
    <t>IV Neto odljev gotovine iz operativnih aktivnosti (407-401)</t>
  </si>
  <si>
    <t>B. Tokovi gotovine iz aktivnosti finansiranja</t>
  </si>
  <si>
    <t>I Priljevi gotovine iz aktivnosti finansiranja (422 do 423)</t>
  </si>
  <si>
    <t>1. Priljev od izdavanja udjela/emisije dionica</t>
  </si>
  <si>
    <t>2. Priljev po osnovu zaduženja</t>
  </si>
  <si>
    <t>II Odljevi gotovine iz aktivnosti finansiranja (425 do 427)</t>
  </si>
  <si>
    <t>1. Odljevi po osnovu razduživanja</t>
  </si>
  <si>
    <t>2. Odljevi po osnovu dividendi</t>
  </si>
  <si>
    <t>3. Odljevi po osnovuučešća u dobiti</t>
  </si>
  <si>
    <t>III Neto priliv gotovine iz aktivnosti finansiranja (421-424)</t>
  </si>
  <si>
    <t>IV Neto odljev gotovine iz aktivnosti finansiranja (424-421)</t>
  </si>
  <si>
    <t>C. Ukupni priljevi gotovine (401+421)</t>
  </si>
  <si>
    <t>D. Ukupni odljevi gotovine (407+424)</t>
  </si>
  <si>
    <t>E. NETO PRILJEV GOTOVINE (430-431)</t>
  </si>
  <si>
    <t>F. NETO ODLJEV GOTOVINE (431-430)</t>
  </si>
  <si>
    <t>G. Gotovina na početku razdoblja</t>
  </si>
  <si>
    <t>H. Pozitivne kursne razlike po osnovu preračuna gotovine</t>
  </si>
  <si>
    <t>I. Negativne kursne razlike po osnovu preračuna gotovine</t>
  </si>
  <si>
    <t>J. Gotovina na kraju razdoblja</t>
  </si>
  <si>
    <t>411, 412, 413, 416 i 419</t>
  </si>
  <si>
    <t>na dan 31.03. 2018 godine</t>
  </si>
  <si>
    <t>od 01.01. do 31.03. 2018 godine</t>
  </si>
  <si>
    <t>BILANCA USPJEHA INVESTICIONOG FONDA</t>
  </si>
  <si>
    <t>BILANCA STANJA INVESTICIONOG FONDA</t>
  </si>
  <si>
    <r>
      <t>Naziv fonda: ZIF "</t>
    </r>
    <r>
      <rPr>
        <b/>
        <i/>
        <sz val="10"/>
        <rFont val="Arial"/>
        <family val="2"/>
      </rPr>
      <t>prevent</t>
    </r>
    <r>
      <rPr>
        <b/>
        <sz val="10"/>
        <rFont val="Arial"/>
        <family val="2"/>
      </rPr>
      <t xml:space="preserve"> INVEST" d.d.</t>
    </r>
  </si>
  <si>
    <t>Registarski broj fonda:  ZJP-031-10</t>
  </si>
  <si>
    <t>Naziv društva za upravljanje: DUF "BLAGO" d.o.o.</t>
  </si>
  <si>
    <t>Matični broj društva za upravljanje:  65-01-0034-11 ( stari broj 1-22743 )</t>
  </si>
  <si>
    <t>JIB društva za upravljanje:  4200052540007</t>
  </si>
  <si>
    <t>JIB investicijskog fonda: 4200191740002</t>
  </si>
  <si>
    <t>za razdoblje od 01.01. do 31.03. 2018 godine</t>
  </si>
  <si>
    <t>Direktor Fonda</t>
  </si>
  <si>
    <t>_____________________________</t>
  </si>
  <si>
    <t xml:space="preserve">              Nihad Čivgin</t>
  </si>
  <si>
    <t>Direktor Društva</t>
  </si>
  <si>
    <t>Dino Bojić</t>
  </si>
  <si>
    <r>
      <t xml:space="preserve">Prethodna godina   </t>
    </r>
    <r>
      <rPr>
        <sz val="8"/>
        <rFont val="Arial"/>
        <family val="2"/>
      </rPr>
      <t>31.12.2017</t>
    </r>
  </si>
  <si>
    <r>
      <t xml:space="preserve">Prethodna godina </t>
    </r>
    <r>
      <rPr>
        <sz val="8"/>
        <rFont val="Arial"/>
        <family val="2"/>
      </rPr>
      <t xml:space="preserve"> 31.03.2017</t>
    </r>
  </si>
  <si>
    <r>
      <t xml:space="preserve">Prethodna godina  </t>
    </r>
    <r>
      <rPr>
        <sz val="8"/>
        <rFont val="Arial"/>
        <family val="2"/>
      </rPr>
      <t>31.03.2017</t>
    </r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</si>
</sst>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10" fontId="0" fillId="0" borderId="20" xfId="0" applyNumberFormat="1" applyFont="1" applyBorder="1" applyAlignment="1">
      <alignment/>
    </xf>
    <xf numFmtId="10" fontId="2" fillId="0" borderId="20" xfId="0" applyNumberFormat="1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3" fontId="0" fillId="0" borderId="2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0" fillId="0" borderId="0" xfId="55">
      <alignment/>
      <protection/>
    </xf>
    <xf numFmtId="0" fontId="0" fillId="0" borderId="0" xfId="55" applyAlignment="1">
      <alignment horizontal="left" vertical="center" wrapText="1"/>
      <protection/>
    </xf>
    <xf numFmtId="49" fontId="0" fillId="0" borderId="0" xfId="55" applyNumberFormat="1" applyAlignment="1">
      <alignment horizontal="center" vertical="center"/>
      <protection/>
    </xf>
    <xf numFmtId="4" fontId="0" fillId="0" borderId="17" xfId="0" applyNumberFormat="1" applyFont="1" applyBorder="1" applyAlignment="1">
      <alignment horizontal="center" vertical="center" wrapText="1"/>
    </xf>
    <xf numFmtId="4" fontId="0" fillId="0" borderId="0" xfId="55" applyNumberFormat="1">
      <alignment/>
      <protection/>
    </xf>
    <xf numFmtId="0" fontId="0" fillId="0" borderId="0" xfId="55" applyAlignment="1">
      <alignment horizontal="center" vertical="center" wrapText="1"/>
      <protection/>
    </xf>
    <xf numFmtId="49" fontId="0" fillId="0" borderId="0" xfId="55" applyNumberFormat="1" applyAlignment="1">
      <alignment horizontal="center"/>
      <protection/>
    </xf>
    <xf numFmtId="0" fontId="2" fillId="0" borderId="0" xfId="55" applyFont="1" applyBorder="1" applyAlignment="1">
      <alignment horizontal="left" vertical="center" wrapText="1"/>
      <protection/>
    </xf>
    <xf numFmtId="49" fontId="2" fillId="0" borderId="0" xfId="55" applyNumberFormat="1" applyFont="1" applyBorder="1" applyAlignment="1">
      <alignment horizontal="center" vertical="center"/>
      <protection/>
    </xf>
    <xf numFmtId="4" fontId="2" fillId="0" borderId="0" xfId="55" applyNumberFormat="1" applyFont="1" applyBorder="1" applyAlignment="1">
      <alignment vertical="center"/>
      <protection/>
    </xf>
    <xf numFmtId="10" fontId="2" fillId="0" borderId="0" xfId="55" applyNumberFormat="1" applyFont="1" applyBorder="1">
      <alignment/>
      <protection/>
    </xf>
    <xf numFmtId="0" fontId="0" fillId="0" borderId="0" xfId="55" applyFont="1" applyAlignment="1">
      <alignment horizontal="left" vertical="center" wrapText="1"/>
      <protection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0" xfId="55" applyNumberFormat="1" applyFont="1" applyAlignment="1">
      <alignment wrapText="1"/>
      <protection/>
    </xf>
    <xf numFmtId="0" fontId="0" fillId="0" borderId="0" xfId="55" applyAlignment="1">
      <alignment wrapText="1"/>
      <protection/>
    </xf>
    <xf numFmtId="4" fontId="0" fillId="0" borderId="0" xfId="55" applyNumberFormat="1" applyFont="1" applyAlignment="1">
      <alignment horizontal="center" wrapText="1"/>
      <protection/>
    </xf>
    <xf numFmtId="0" fontId="0" fillId="0" borderId="0" xfId="55" applyAlignment="1">
      <alignment horizontal="center" wrapText="1"/>
      <protection/>
    </xf>
    <xf numFmtId="4" fontId="0" fillId="0" borderId="0" xfId="55" applyNumberFormat="1" applyAlignment="1">
      <alignment horizontal="center" wrapText="1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view="pageBreakPreview" zoomScaleSheetLayoutView="100" zoomScalePageLayoutView="0" workbookViewId="0" topLeftCell="A1">
      <selection activeCell="A10" sqref="A10:E10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spans="1:3" ht="12.75">
      <c r="A1" s="58" t="s">
        <v>423</v>
      </c>
      <c r="B1" s="59"/>
      <c r="C1"/>
    </row>
    <row r="2" spans="1:3" ht="12.75">
      <c r="A2" s="58" t="s">
        <v>424</v>
      </c>
      <c r="B2" s="59"/>
      <c r="C2"/>
    </row>
    <row r="3" spans="1:3" ht="12.75">
      <c r="A3" s="58" t="s">
        <v>425</v>
      </c>
      <c r="B3" s="59"/>
      <c r="C3"/>
    </row>
    <row r="4" spans="1:3" ht="12.75">
      <c r="A4" s="58" t="s">
        <v>426</v>
      </c>
      <c r="B4" s="59"/>
      <c r="C4"/>
    </row>
    <row r="5" spans="1:3" ht="12.75">
      <c r="A5" s="58" t="s">
        <v>427</v>
      </c>
      <c r="B5" s="59"/>
      <c r="C5"/>
    </row>
    <row r="6" spans="1:3" ht="12.75">
      <c r="A6" s="58" t="s">
        <v>428</v>
      </c>
      <c r="B6" s="59"/>
      <c r="C6"/>
    </row>
    <row r="8" spans="1:5" ht="12.75">
      <c r="A8" s="84" t="s">
        <v>422</v>
      </c>
      <c r="B8" s="84"/>
      <c r="C8" s="84"/>
      <c r="D8" s="84"/>
      <c r="E8" s="84"/>
    </row>
    <row r="9" spans="1:5" ht="12.75">
      <c r="A9" s="85" t="s">
        <v>0</v>
      </c>
      <c r="B9" s="85"/>
      <c r="C9" s="85"/>
      <c r="D9" s="85"/>
      <c r="E9" s="85"/>
    </row>
    <row r="10" spans="1:5" ht="12.75">
      <c r="A10" s="85" t="s">
        <v>419</v>
      </c>
      <c r="B10" s="85"/>
      <c r="C10" s="85"/>
      <c r="D10" s="85"/>
      <c r="E10" s="85"/>
    </row>
    <row r="11" ht="13.5" thickBot="1"/>
    <row r="12" spans="1:5" s="2" customFormat="1" ht="26.25" thickBot="1">
      <c r="A12" s="9" t="s">
        <v>1</v>
      </c>
      <c r="B12" s="26" t="s">
        <v>2</v>
      </c>
      <c r="C12" s="10" t="s">
        <v>3</v>
      </c>
      <c r="D12" s="11" t="s">
        <v>4</v>
      </c>
      <c r="E12" s="69" t="s">
        <v>435</v>
      </c>
    </row>
    <row r="13" spans="1:5" ht="13.5" thickBot="1">
      <c r="A13" s="13">
        <v>1</v>
      </c>
      <c r="B13" s="14">
        <v>2</v>
      </c>
      <c r="C13" s="15">
        <v>3</v>
      </c>
      <c r="D13" s="16">
        <v>4</v>
      </c>
      <c r="E13" s="17">
        <v>5</v>
      </c>
    </row>
    <row r="14" spans="1:5" ht="12.75">
      <c r="A14" s="12"/>
      <c r="B14" s="18" t="s">
        <v>5</v>
      </c>
      <c r="C14" s="27" t="s">
        <v>11</v>
      </c>
      <c r="D14" s="28">
        <f>D15+D16+D23+D32+D33</f>
        <v>20314746.349999998</v>
      </c>
      <c r="E14" s="29">
        <f>E15+E16+E23+E32+E33</f>
        <v>20230052.84</v>
      </c>
    </row>
    <row r="15" spans="1:5" ht="25.5">
      <c r="A15" s="20" t="s">
        <v>6</v>
      </c>
      <c r="B15" s="19" t="s">
        <v>7</v>
      </c>
      <c r="C15" s="30" t="s">
        <v>12</v>
      </c>
      <c r="D15" s="31">
        <v>307551.65</v>
      </c>
      <c r="E15" s="32">
        <v>977661.14</v>
      </c>
    </row>
    <row r="16" spans="1:5" ht="12.75">
      <c r="A16" s="20"/>
      <c r="B16" s="19" t="s">
        <v>8</v>
      </c>
      <c r="C16" s="30" t="s">
        <v>13</v>
      </c>
      <c r="D16" s="33">
        <f>SUM(D17:D22)</f>
        <v>19970821.79</v>
      </c>
      <c r="E16" s="34">
        <f>SUM(E17:E22)</f>
        <v>19096911.49</v>
      </c>
    </row>
    <row r="17" spans="1:5" ht="25.5">
      <c r="A17" s="6" t="s">
        <v>9</v>
      </c>
      <c r="B17" s="5" t="s">
        <v>10</v>
      </c>
      <c r="C17" s="35" t="s">
        <v>14</v>
      </c>
      <c r="D17" s="31">
        <v>17497816.81</v>
      </c>
      <c r="E17" s="32">
        <v>0</v>
      </c>
    </row>
    <row r="18" spans="1:5" ht="25.5">
      <c r="A18" s="6" t="s">
        <v>84</v>
      </c>
      <c r="B18" s="5" t="s">
        <v>85</v>
      </c>
      <c r="C18" s="35" t="s">
        <v>15</v>
      </c>
      <c r="D18" s="31">
        <v>0</v>
      </c>
      <c r="E18" s="32">
        <v>17445875</v>
      </c>
    </row>
    <row r="19" spans="1:5" ht="25.5">
      <c r="A19" s="6" t="s">
        <v>86</v>
      </c>
      <c r="B19" s="5" t="s">
        <v>87</v>
      </c>
      <c r="C19" s="35" t="s">
        <v>16</v>
      </c>
      <c r="D19" s="31">
        <v>2473004.98</v>
      </c>
      <c r="E19" s="32">
        <v>1651036.49</v>
      </c>
    </row>
    <row r="20" spans="1:5" ht="25.5">
      <c r="A20" s="6" t="s">
        <v>88</v>
      </c>
      <c r="B20" s="5" t="s">
        <v>89</v>
      </c>
      <c r="C20" s="35" t="s">
        <v>17</v>
      </c>
      <c r="D20" s="31">
        <v>0</v>
      </c>
      <c r="E20" s="32">
        <v>0</v>
      </c>
    </row>
    <row r="21" spans="1:5" ht="25.5">
      <c r="A21" s="6" t="s">
        <v>90</v>
      </c>
      <c r="B21" s="5" t="s">
        <v>91</v>
      </c>
      <c r="C21" s="35" t="s">
        <v>18</v>
      </c>
      <c r="D21" s="31">
        <v>0</v>
      </c>
      <c r="E21" s="32">
        <v>0</v>
      </c>
    </row>
    <row r="22" spans="1:5" ht="12.75">
      <c r="A22" s="6">
        <v>260</v>
      </c>
      <c r="B22" s="5" t="s">
        <v>92</v>
      </c>
      <c r="C22" s="35" t="s">
        <v>19</v>
      </c>
      <c r="D22" s="31">
        <v>0</v>
      </c>
      <c r="E22" s="32">
        <v>0</v>
      </c>
    </row>
    <row r="23" spans="1:5" ht="12.75">
      <c r="A23" s="6"/>
      <c r="B23" s="19" t="s">
        <v>93</v>
      </c>
      <c r="C23" s="30" t="s">
        <v>20</v>
      </c>
      <c r="D23" s="33">
        <f>SUM(D24:D31)</f>
        <v>36372.87</v>
      </c>
      <c r="E23" s="34">
        <f>SUM(E24:E31)</f>
        <v>155480.17</v>
      </c>
    </row>
    <row r="24" spans="1:5" ht="12.75">
      <c r="A24" s="6">
        <v>300</v>
      </c>
      <c r="B24" s="5" t="s">
        <v>94</v>
      </c>
      <c r="C24" s="35" t="s">
        <v>21</v>
      </c>
      <c r="D24" s="31">
        <v>0</v>
      </c>
      <c r="E24" s="32">
        <v>0</v>
      </c>
    </row>
    <row r="25" spans="1:5" ht="25.5">
      <c r="A25" s="6" t="s">
        <v>95</v>
      </c>
      <c r="B25" s="5" t="s">
        <v>97</v>
      </c>
      <c r="C25" s="35" t="s">
        <v>22</v>
      </c>
      <c r="D25" s="31">
        <v>0</v>
      </c>
      <c r="E25" s="32">
        <v>0</v>
      </c>
    </row>
    <row r="26" spans="1:5" ht="12.75">
      <c r="A26" s="6">
        <v>303</v>
      </c>
      <c r="B26" s="5" t="s">
        <v>96</v>
      </c>
      <c r="C26" s="35" t="s">
        <v>23</v>
      </c>
      <c r="D26" s="31">
        <v>36372.87</v>
      </c>
      <c r="E26" s="32">
        <v>28847.06</v>
      </c>
    </row>
    <row r="27" spans="1:5" ht="12.75">
      <c r="A27" s="6">
        <v>304</v>
      </c>
      <c r="B27" s="5" t="s">
        <v>98</v>
      </c>
      <c r="C27" s="35" t="s">
        <v>24</v>
      </c>
      <c r="D27" s="31">
        <v>0</v>
      </c>
      <c r="E27" s="32">
        <v>126633.11</v>
      </c>
    </row>
    <row r="28" spans="1:5" ht="12.75">
      <c r="A28" s="6">
        <v>305</v>
      </c>
      <c r="B28" s="5" t="s">
        <v>99</v>
      </c>
      <c r="C28" s="35" t="s">
        <v>25</v>
      </c>
      <c r="D28" s="31">
        <v>0</v>
      </c>
      <c r="E28" s="32">
        <v>0</v>
      </c>
    </row>
    <row r="29" spans="1:5" ht="25.5">
      <c r="A29" s="6" t="s">
        <v>100</v>
      </c>
      <c r="B29" s="5" t="s">
        <v>101</v>
      </c>
      <c r="C29" s="35" t="s">
        <v>26</v>
      </c>
      <c r="D29" s="31">
        <v>0</v>
      </c>
      <c r="E29" s="32">
        <v>0</v>
      </c>
    </row>
    <row r="30" spans="1:5" ht="12.75">
      <c r="A30" s="6">
        <v>309</v>
      </c>
      <c r="B30" s="5" t="s">
        <v>102</v>
      </c>
      <c r="C30" s="35" t="s">
        <v>27</v>
      </c>
      <c r="D30" s="31">
        <v>0</v>
      </c>
      <c r="E30" s="32">
        <v>0</v>
      </c>
    </row>
    <row r="31" spans="1:5" ht="25.5">
      <c r="A31" s="6" t="s">
        <v>103</v>
      </c>
      <c r="B31" s="5" t="s">
        <v>104</v>
      </c>
      <c r="C31" s="35" t="s">
        <v>28</v>
      </c>
      <c r="D31" s="31">
        <v>0</v>
      </c>
      <c r="E31" s="32">
        <v>0</v>
      </c>
    </row>
    <row r="32" spans="1:5" ht="12.75">
      <c r="A32" s="20">
        <v>320</v>
      </c>
      <c r="B32" s="19" t="s">
        <v>105</v>
      </c>
      <c r="C32" s="35" t="s">
        <v>29</v>
      </c>
      <c r="D32" s="31">
        <v>0</v>
      </c>
      <c r="E32" s="32">
        <v>0</v>
      </c>
    </row>
    <row r="33" spans="1:5" ht="25.5">
      <c r="A33" s="20" t="s">
        <v>106</v>
      </c>
      <c r="B33" s="19" t="s">
        <v>107</v>
      </c>
      <c r="C33" s="35" t="s">
        <v>30</v>
      </c>
      <c r="D33" s="31">
        <v>0.04</v>
      </c>
      <c r="E33" s="32">
        <v>0.04</v>
      </c>
    </row>
    <row r="34" spans="1:5" ht="12.75">
      <c r="A34" s="6"/>
      <c r="B34" s="19" t="s">
        <v>133</v>
      </c>
      <c r="C34" s="30" t="s">
        <v>31</v>
      </c>
      <c r="D34" s="33">
        <f>D35+D39+D44+D47+D50+D53+D54+D55</f>
        <v>335233.19</v>
      </c>
      <c r="E34" s="34">
        <f>E35+E39+E44+E47+E50+E53+E54+E55</f>
        <v>277073.8</v>
      </c>
    </row>
    <row r="35" spans="1:5" ht="12.75">
      <c r="A35" s="20">
        <v>40</v>
      </c>
      <c r="B35" s="19" t="s">
        <v>108</v>
      </c>
      <c r="C35" s="30" t="s">
        <v>32</v>
      </c>
      <c r="D35" s="33">
        <f>SUM(D36:D38)</f>
        <v>0</v>
      </c>
      <c r="E35" s="34">
        <f>SUM(E36:E38)</f>
        <v>0</v>
      </c>
    </row>
    <row r="36" spans="1:5" ht="12.75">
      <c r="A36" s="6">
        <v>400</v>
      </c>
      <c r="B36" s="5" t="s">
        <v>109</v>
      </c>
      <c r="C36" s="35" t="s">
        <v>33</v>
      </c>
      <c r="D36" s="31">
        <v>0</v>
      </c>
      <c r="E36" s="32">
        <v>0</v>
      </c>
    </row>
    <row r="37" spans="1:5" ht="25.5">
      <c r="A37" s="6" t="s">
        <v>110</v>
      </c>
      <c r="B37" s="5" t="s">
        <v>111</v>
      </c>
      <c r="C37" s="35" t="s">
        <v>34</v>
      </c>
      <c r="D37" s="31">
        <v>0</v>
      </c>
      <c r="E37" s="32">
        <v>0</v>
      </c>
    </row>
    <row r="38" spans="1:5" ht="12.75">
      <c r="A38" s="6">
        <v>403</v>
      </c>
      <c r="B38" s="5" t="s">
        <v>112</v>
      </c>
      <c r="C38" s="35" t="s">
        <v>35</v>
      </c>
      <c r="D38" s="31">
        <v>0</v>
      </c>
      <c r="E38" s="32">
        <v>0</v>
      </c>
    </row>
    <row r="39" spans="1:5" ht="25.5">
      <c r="A39" s="20">
        <v>41</v>
      </c>
      <c r="B39" s="19" t="s">
        <v>113</v>
      </c>
      <c r="C39" s="30" t="s">
        <v>36</v>
      </c>
      <c r="D39" s="33">
        <f>SUM(D40:D43)</f>
        <v>20398</v>
      </c>
      <c r="E39" s="34">
        <f>SUM(E40:E43)</f>
        <v>9347.29</v>
      </c>
    </row>
    <row r="40" spans="1:5" ht="12.75">
      <c r="A40" s="6">
        <v>410</v>
      </c>
      <c r="B40" s="5" t="s">
        <v>114</v>
      </c>
      <c r="C40" s="35" t="s">
        <v>37</v>
      </c>
      <c r="D40" s="31">
        <v>3184.04</v>
      </c>
      <c r="E40" s="32">
        <v>1726.03</v>
      </c>
    </row>
    <row r="41" spans="1:5" ht="12.75">
      <c r="A41" s="6">
        <v>414</v>
      </c>
      <c r="B41" s="5" t="s">
        <v>115</v>
      </c>
      <c r="C41" s="35" t="s">
        <v>38</v>
      </c>
      <c r="D41" s="31">
        <v>0</v>
      </c>
      <c r="E41" s="32">
        <v>0</v>
      </c>
    </row>
    <row r="42" spans="1:5" ht="12.75">
      <c r="A42" s="6">
        <v>415</v>
      </c>
      <c r="B42" s="5" t="s">
        <v>116</v>
      </c>
      <c r="C42" s="35" t="s">
        <v>39</v>
      </c>
      <c r="D42" s="31">
        <v>0</v>
      </c>
      <c r="E42" s="32">
        <v>0</v>
      </c>
    </row>
    <row r="43" spans="1:5" ht="38.25">
      <c r="A43" s="6" t="s">
        <v>418</v>
      </c>
      <c r="B43" s="5" t="s">
        <v>117</v>
      </c>
      <c r="C43" s="35" t="s">
        <v>40</v>
      </c>
      <c r="D43" s="31">
        <v>17213.96</v>
      </c>
      <c r="E43" s="32">
        <v>7621.26</v>
      </c>
    </row>
    <row r="44" spans="1:5" ht="25.5">
      <c r="A44" s="20">
        <v>42</v>
      </c>
      <c r="B44" s="19" t="s">
        <v>118</v>
      </c>
      <c r="C44" s="30" t="s">
        <v>41</v>
      </c>
      <c r="D44" s="33">
        <f>SUM(D45:D46)</f>
        <v>164293.56</v>
      </c>
      <c r="E44" s="34">
        <f>SUM(E45:E46)</f>
        <v>95952.51999999999</v>
      </c>
    </row>
    <row r="45" spans="1:5" ht="12.75">
      <c r="A45" s="6">
        <v>420</v>
      </c>
      <c r="B45" s="5" t="s">
        <v>119</v>
      </c>
      <c r="C45" s="35" t="s">
        <v>42</v>
      </c>
      <c r="D45" s="31">
        <v>154577.47</v>
      </c>
      <c r="E45" s="32">
        <v>91094.48</v>
      </c>
    </row>
    <row r="46" spans="1:5" ht="25.5">
      <c r="A46" s="6" t="s">
        <v>120</v>
      </c>
      <c r="B46" s="5" t="s">
        <v>121</v>
      </c>
      <c r="C46" s="35" t="s">
        <v>43</v>
      </c>
      <c r="D46" s="31">
        <v>9716.09</v>
      </c>
      <c r="E46" s="32">
        <v>4858.04</v>
      </c>
    </row>
    <row r="47" spans="1:5" ht="12.75">
      <c r="A47" s="20">
        <v>43</v>
      </c>
      <c r="B47" s="19" t="s">
        <v>122</v>
      </c>
      <c r="C47" s="30" t="s">
        <v>44</v>
      </c>
      <c r="D47" s="33">
        <f>SUM(D48:D49)</f>
        <v>0</v>
      </c>
      <c r="E47" s="34">
        <f>SUM(E48:E49)</f>
        <v>0</v>
      </c>
    </row>
    <row r="48" spans="1:5" ht="12.75">
      <c r="A48" s="6">
        <v>430</v>
      </c>
      <c r="B48" s="5" t="s">
        <v>123</v>
      </c>
      <c r="C48" s="35" t="s">
        <v>45</v>
      </c>
      <c r="D48" s="31">
        <v>0</v>
      </c>
      <c r="E48" s="32">
        <v>0</v>
      </c>
    </row>
    <row r="49" spans="1:5" ht="25.5">
      <c r="A49" s="6" t="s">
        <v>124</v>
      </c>
      <c r="B49" s="5" t="s">
        <v>125</v>
      </c>
      <c r="C49" s="35" t="s">
        <v>46</v>
      </c>
      <c r="D49" s="31">
        <v>0</v>
      </c>
      <c r="E49" s="32">
        <v>0</v>
      </c>
    </row>
    <row r="50" spans="1:5" ht="12.75">
      <c r="A50" s="20">
        <v>44</v>
      </c>
      <c r="B50" s="19" t="s">
        <v>126</v>
      </c>
      <c r="C50" s="30" t="s">
        <v>47</v>
      </c>
      <c r="D50" s="33">
        <f>SUM(D51:D52)</f>
        <v>0</v>
      </c>
      <c r="E50" s="34">
        <f>SUM(E51:E52)</f>
        <v>0</v>
      </c>
    </row>
    <row r="51" spans="1:5" ht="25.5">
      <c r="A51" s="6" t="s">
        <v>127</v>
      </c>
      <c r="B51" s="5" t="s">
        <v>128</v>
      </c>
      <c r="C51" s="35" t="s">
        <v>48</v>
      </c>
      <c r="D51" s="31">
        <v>0</v>
      </c>
      <c r="E51" s="32">
        <v>0</v>
      </c>
    </row>
    <row r="52" spans="1:5" ht="12.75">
      <c r="A52" s="6">
        <v>449</v>
      </c>
      <c r="B52" s="5" t="s">
        <v>129</v>
      </c>
      <c r="C52" s="35" t="s">
        <v>49</v>
      </c>
      <c r="D52" s="31">
        <v>0</v>
      </c>
      <c r="E52" s="32">
        <v>0</v>
      </c>
    </row>
    <row r="53" spans="1:5" ht="12.75">
      <c r="A53" s="20">
        <v>45</v>
      </c>
      <c r="B53" s="19" t="s">
        <v>130</v>
      </c>
      <c r="C53" s="30" t="s">
        <v>50</v>
      </c>
      <c r="D53" s="33">
        <v>150541.63</v>
      </c>
      <c r="E53" s="34">
        <v>150541.63</v>
      </c>
    </row>
    <row r="54" spans="1:5" ht="12.75">
      <c r="A54" s="20">
        <v>46</v>
      </c>
      <c r="B54" s="19" t="s">
        <v>131</v>
      </c>
      <c r="C54" s="30" t="s">
        <v>51</v>
      </c>
      <c r="D54" s="33">
        <v>0</v>
      </c>
      <c r="E54" s="34">
        <v>0</v>
      </c>
    </row>
    <row r="55" spans="1:5" ht="12.75">
      <c r="A55" s="20">
        <v>47</v>
      </c>
      <c r="B55" s="19" t="s">
        <v>132</v>
      </c>
      <c r="C55" s="30" t="s">
        <v>52</v>
      </c>
      <c r="D55" s="33">
        <v>0</v>
      </c>
      <c r="E55" s="34">
        <v>21232.36</v>
      </c>
    </row>
    <row r="56" spans="1:5" ht="12.75">
      <c r="A56" s="20"/>
      <c r="B56" s="19" t="s">
        <v>134</v>
      </c>
      <c r="C56" s="30" t="s">
        <v>53</v>
      </c>
      <c r="D56" s="33">
        <f>D14-D34</f>
        <v>19979513.159999996</v>
      </c>
      <c r="E56" s="34">
        <f>E14-E34</f>
        <v>19952979.04</v>
      </c>
    </row>
    <row r="57" spans="1:5" ht="12.75">
      <c r="A57" s="20"/>
      <c r="B57" s="19" t="s">
        <v>135</v>
      </c>
      <c r="C57" s="30" t="s">
        <v>54</v>
      </c>
      <c r="D57" s="33">
        <f>D58+D61+D64+D69+D72+D75+D78</f>
        <v>19979513.160000004</v>
      </c>
      <c r="E57" s="34">
        <f>E58+E61+E64+E69+E72+E75+E78</f>
        <v>19952979.040000014</v>
      </c>
    </row>
    <row r="58" spans="1:5" ht="12.75">
      <c r="A58" s="20">
        <v>50</v>
      </c>
      <c r="B58" s="19" t="s">
        <v>136</v>
      </c>
      <c r="C58" s="30" t="s">
        <v>55</v>
      </c>
      <c r="D58" s="33">
        <f>SUM(D59:D60)</f>
        <v>79766598.15</v>
      </c>
      <c r="E58" s="34">
        <f>SUM(E59:E60)</f>
        <v>79766598.15</v>
      </c>
    </row>
    <row r="59" spans="1:5" ht="12.75">
      <c r="A59" s="6">
        <v>500</v>
      </c>
      <c r="B59" s="5" t="s">
        <v>137</v>
      </c>
      <c r="C59" s="35" t="s">
        <v>56</v>
      </c>
      <c r="D59" s="31">
        <v>79766598.15</v>
      </c>
      <c r="E59" s="32">
        <v>79766598.15</v>
      </c>
    </row>
    <row r="60" spans="1:5" ht="12.75">
      <c r="A60" s="6">
        <v>501</v>
      </c>
      <c r="B60" s="5" t="s">
        <v>138</v>
      </c>
      <c r="C60" s="35" t="s">
        <v>57</v>
      </c>
      <c r="D60" s="31">
        <v>0</v>
      </c>
      <c r="E60" s="32">
        <v>0</v>
      </c>
    </row>
    <row r="61" spans="1:5" ht="12.75">
      <c r="A61" s="20">
        <v>51</v>
      </c>
      <c r="B61" s="19" t="s">
        <v>139</v>
      </c>
      <c r="C61" s="30" t="s">
        <v>58</v>
      </c>
      <c r="D61" s="33">
        <f>SUM(D62:D63)</f>
        <v>-31819.13</v>
      </c>
      <c r="E61" s="34">
        <f>SUM(E62:E63)</f>
        <v>-31819.13</v>
      </c>
    </row>
    <row r="62" spans="1:5" ht="12.75">
      <c r="A62" s="6">
        <v>510</v>
      </c>
      <c r="B62" s="5" t="s">
        <v>140</v>
      </c>
      <c r="C62" s="35" t="s">
        <v>59</v>
      </c>
      <c r="D62" s="31">
        <v>-31819.13</v>
      </c>
      <c r="E62" s="32">
        <v>-31819.13</v>
      </c>
    </row>
    <row r="63" spans="1:5" ht="12.75">
      <c r="A63" s="6">
        <v>519</v>
      </c>
      <c r="B63" s="5" t="s">
        <v>141</v>
      </c>
      <c r="C63" s="35" t="s">
        <v>60</v>
      </c>
      <c r="D63" s="31">
        <v>0</v>
      </c>
      <c r="E63" s="32">
        <v>0</v>
      </c>
    </row>
    <row r="64" spans="1:5" ht="12.75">
      <c r="A64" s="20">
        <v>52</v>
      </c>
      <c r="B64" s="19" t="s">
        <v>142</v>
      </c>
      <c r="C64" s="30" t="s">
        <v>61</v>
      </c>
      <c r="D64" s="33">
        <f>SUM(D65:D68)</f>
        <v>0</v>
      </c>
      <c r="E64" s="34">
        <f>SUM(E65:E68)</f>
        <v>-37569585.29</v>
      </c>
    </row>
    <row r="65" spans="1:5" ht="25.5">
      <c r="A65" s="6">
        <v>520</v>
      </c>
      <c r="B65" s="5" t="s">
        <v>143</v>
      </c>
      <c r="C65" s="35" t="s">
        <v>62</v>
      </c>
      <c r="D65" s="31">
        <v>0</v>
      </c>
      <c r="E65" s="32">
        <v>-37569585.29</v>
      </c>
    </row>
    <row r="66" spans="1:5" ht="25.5">
      <c r="A66" s="6">
        <v>521</v>
      </c>
      <c r="B66" s="5" t="s">
        <v>144</v>
      </c>
      <c r="C66" s="35" t="s">
        <v>63</v>
      </c>
      <c r="D66" s="31">
        <v>0</v>
      </c>
      <c r="E66" s="32">
        <v>0</v>
      </c>
    </row>
    <row r="67" spans="1:5" ht="12.75">
      <c r="A67" s="6">
        <v>522</v>
      </c>
      <c r="B67" s="5" t="s">
        <v>145</v>
      </c>
      <c r="C67" s="35" t="s">
        <v>64</v>
      </c>
      <c r="D67" s="31">
        <v>0</v>
      </c>
      <c r="E67" s="32">
        <v>0</v>
      </c>
    </row>
    <row r="68" spans="1:5" ht="12.75">
      <c r="A68" s="6">
        <v>529</v>
      </c>
      <c r="B68" s="5" t="s">
        <v>146</v>
      </c>
      <c r="C68" s="35" t="s">
        <v>65</v>
      </c>
      <c r="D68" s="31">
        <v>0</v>
      </c>
      <c r="E68" s="32">
        <v>0</v>
      </c>
    </row>
    <row r="69" spans="1:5" ht="12.75">
      <c r="A69" s="20">
        <v>53</v>
      </c>
      <c r="B69" s="19" t="s">
        <v>147</v>
      </c>
      <c r="C69" s="30" t="s">
        <v>66</v>
      </c>
      <c r="D69" s="33">
        <f>SUM(D70:D71)</f>
        <v>10226.6</v>
      </c>
      <c r="E69" s="34">
        <f>SUM(E70:E71)</f>
        <v>10226.6</v>
      </c>
    </row>
    <row r="70" spans="1:5" ht="12.75">
      <c r="A70" s="6">
        <v>530</v>
      </c>
      <c r="B70" s="5" t="s">
        <v>148</v>
      </c>
      <c r="C70" s="35" t="s">
        <v>67</v>
      </c>
      <c r="D70" s="31">
        <v>0</v>
      </c>
      <c r="E70" s="32">
        <v>0</v>
      </c>
    </row>
    <row r="71" spans="1:5" ht="12.75">
      <c r="A71" s="6">
        <v>531</v>
      </c>
      <c r="B71" s="5" t="s">
        <v>149</v>
      </c>
      <c r="C71" s="35" t="s">
        <v>68</v>
      </c>
      <c r="D71" s="31">
        <v>10226.6</v>
      </c>
      <c r="E71" s="32">
        <v>10226.6</v>
      </c>
    </row>
    <row r="72" spans="1:5" ht="12.75">
      <c r="A72" s="20">
        <v>54</v>
      </c>
      <c r="B72" s="19" t="s">
        <v>150</v>
      </c>
      <c r="C72" s="30" t="s">
        <v>69</v>
      </c>
      <c r="D72" s="33">
        <f>SUM(D73:D74)</f>
        <v>7524884.32</v>
      </c>
      <c r="E72" s="34">
        <f>SUM(E73:E74)</f>
        <v>7524884.32</v>
      </c>
    </row>
    <row r="73" spans="1:5" ht="12.75">
      <c r="A73" s="6">
        <v>540</v>
      </c>
      <c r="B73" s="5" t="s">
        <v>151</v>
      </c>
      <c r="C73" s="35" t="s">
        <v>70</v>
      </c>
      <c r="D73" s="31">
        <v>7524884.32</v>
      </c>
      <c r="E73" s="32">
        <v>7524884.32</v>
      </c>
    </row>
    <row r="74" spans="1:5" ht="12.75">
      <c r="A74" s="6">
        <v>541</v>
      </c>
      <c r="B74" s="5" t="s">
        <v>152</v>
      </c>
      <c r="C74" s="35" t="s">
        <v>71</v>
      </c>
      <c r="D74" s="31">
        <v>0</v>
      </c>
      <c r="E74" s="32">
        <v>0</v>
      </c>
    </row>
    <row r="75" spans="1:5" ht="12.75">
      <c r="A75" s="20">
        <v>55</v>
      </c>
      <c r="B75" s="19" t="s">
        <v>153</v>
      </c>
      <c r="C75" s="30" t="s">
        <v>72</v>
      </c>
      <c r="D75" s="33">
        <f>SUM(D76:D77)</f>
        <v>-30088951.77</v>
      </c>
      <c r="E75" s="34">
        <f>SUM(E76:E77)</f>
        <v>-29747325.61</v>
      </c>
    </row>
    <row r="76" spans="1:5" ht="12.75">
      <c r="A76" s="6">
        <v>550</v>
      </c>
      <c r="B76" s="5" t="s">
        <v>154</v>
      </c>
      <c r="C76" s="35" t="s">
        <v>73</v>
      </c>
      <c r="D76" s="31">
        <v>-29747325.61</v>
      </c>
      <c r="E76" s="32">
        <v>-29194870.53</v>
      </c>
    </row>
    <row r="77" spans="1:5" ht="12.75">
      <c r="A77" s="6">
        <v>551</v>
      </c>
      <c r="B77" s="5" t="s">
        <v>155</v>
      </c>
      <c r="C77" s="35" t="s">
        <v>74</v>
      </c>
      <c r="D77" s="31">
        <v>-341626.16</v>
      </c>
      <c r="E77" s="32">
        <v>-552455.08</v>
      </c>
    </row>
    <row r="78" spans="1:5" ht="12.75">
      <c r="A78" s="20">
        <v>56</v>
      </c>
      <c r="B78" s="19" t="s">
        <v>157</v>
      </c>
      <c r="C78" s="30" t="s">
        <v>75</v>
      </c>
      <c r="D78" s="33">
        <f>SUM(D79:D80)</f>
        <v>-37201425.01</v>
      </c>
      <c r="E78" s="34">
        <f>SUM(E79:E80)</f>
        <v>0</v>
      </c>
    </row>
    <row r="79" spans="1:5" ht="25.5">
      <c r="A79" s="6">
        <v>560</v>
      </c>
      <c r="B79" s="21" t="s">
        <v>156</v>
      </c>
      <c r="C79" s="35" t="s">
        <v>76</v>
      </c>
      <c r="D79" s="31">
        <v>152618.47</v>
      </c>
      <c r="E79" s="32">
        <v>0</v>
      </c>
    </row>
    <row r="80" spans="1:5" ht="25.5">
      <c r="A80" s="6">
        <v>561</v>
      </c>
      <c r="B80" s="21" t="s">
        <v>158</v>
      </c>
      <c r="C80" s="35" t="s">
        <v>77</v>
      </c>
      <c r="D80" s="31">
        <v>-37354043.48</v>
      </c>
      <c r="E80" s="32">
        <v>0</v>
      </c>
    </row>
    <row r="81" spans="1:5" ht="12.75">
      <c r="A81" s="20"/>
      <c r="B81" s="19" t="s">
        <v>159</v>
      </c>
      <c r="C81" s="30" t="s">
        <v>78</v>
      </c>
      <c r="D81" s="62">
        <v>2021967</v>
      </c>
      <c r="E81" s="63">
        <v>2021967</v>
      </c>
    </row>
    <row r="82" spans="1:5" ht="12.75">
      <c r="A82" s="20"/>
      <c r="B82" s="19" t="s">
        <v>160</v>
      </c>
      <c r="C82" s="30" t="s">
        <v>79</v>
      </c>
      <c r="D82" s="64">
        <f>D56/D81</f>
        <v>9.881226132770712</v>
      </c>
      <c r="E82" s="65">
        <f>E56/E81</f>
        <v>9.868103208410425</v>
      </c>
    </row>
    <row r="83" spans="1:5" ht="12.75">
      <c r="A83" s="20"/>
      <c r="B83" s="19" t="s">
        <v>161</v>
      </c>
      <c r="C83" s="30"/>
      <c r="D83" s="33"/>
      <c r="E83" s="34"/>
    </row>
    <row r="84" spans="1:5" ht="12.75">
      <c r="A84" s="6"/>
      <c r="B84" s="5" t="s">
        <v>162</v>
      </c>
      <c r="C84" s="35" t="s">
        <v>80</v>
      </c>
      <c r="D84" s="31">
        <v>641156.67</v>
      </c>
      <c r="E84" s="32">
        <v>641156.67</v>
      </c>
    </row>
    <row r="85" spans="1:5" ht="13.5" thickBot="1">
      <c r="A85" s="7"/>
      <c r="B85" s="8" t="s">
        <v>163</v>
      </c>
      <c r="C85" s="36" t="s">
        <v>81</v>
      </c>
      <c r="D85" s="37">
        <v>641156.67</v>
      </c>
      <c r="E85" s="38">
        <v>641156.67</v>
      </c>
    </row>
    <row r="87" spans="2:5" ht="25.5" customHeight="1">
      <c r="B87" s="67" t="s">
        <v>82</v>
      </c>
      <c r="C87" s="68" t="s">
        <v>83</v>
      </c>
      <c r="D87" s="81" t="s">
        <v>430</v>
      </c>
      <c r="E87" s="83"/>
    </row>
    <row r="88" spans="2:5" ht="12.75">
      <c r="B88" s="66"/>
      <c r="C88" s="66"/>
      <c r="D88" s="79" t="s">
        <v>431</v>
      </c>
      <c r="E88" s="80"/>
    </row>
    <row r="89" spans="2:5" ht="12.75">
      <c r="B89" s="66"/>
      <c r="C89" s="66"/>
      <c r="D89" s="79" t="s">
        <v>432</v>
      </c>
      <c r="E89" s="80"/>
    </row>
    <row r="92" spans="2:5" ht="12.75">
      <c r="B92" s="66"/>
      <c r="C92" s="66"/>
      <c r="D92" s="81" t="s">
        <v>433</v>
      </c>
      <c r="E92" s="82"/>
    </row>
    <row r="93" spans="2:5" ht="12.75">
      <c r="B93" s="66"/>
      <c r="C93" s="66"/>
      <c r="D93" s="79" t="s">
        <v>431</v>
      </c>
      <c r="E93" s="80"/>
    </row>
    <row r="94" spans="2:5" ht="12.75">
      <c r="B94" s="66"/>
      <c r="C94" s="66"/>
      <c r="D94" s="81" t="s">
        <v>434</v>
      </c>
      <c r="E94" s="82"/>
    </row>
  </sheetData>
  <sheetProtection/>
  <mergeCells count="9">
    <mergeCell ref="D93:E93"/>
    <mergeCell ref="D94:E94"/>
    <mergeCell ref="D87:E87"/>
    <mergeCell ref="D88:E88"/>
    <mergeCell ref="D89:E89"/>
    <mergeCell ref="A8:E8"/>
    <mergeCell ref="A9:E9"/>
    <mergeCell ref="A10:E10"/>
    <mergeCell ref="D92:E9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9"/>
  <sheetViews>
    <sheetView tabSelected="1" view="pageBreakPreview" zoomScaleSheetLayoutView="100" zoomScalePageLayoutView="0" workbookViewId="0" topLeftCell="A1">
      <selection activeCell="D38" sqref="D38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spans="1:3" ht="12.75">
      <c r="A1" s="58" t="s">
        <v>423</v>
      </c>
      <c r="B1" s="59"/>
      <c r="C1"/>
    </row>
    <row r="2" spans="1:3" ht="12.75">
      <c r="A2" s="58" t="s">
        <v>424</v>
      </c>
      <c r="B2" s="59"/>
      <c r="C2"/>
    </row>
    <row r="3" spans="1:3" ht="12.75">
      <c r="A3" s="58" t="s">
        <v>425</v>
      </c>
      <c r="B3" s="59"/>
      <c r="C3"/>
    </row>
    <row r="4" spans="1:3" ht="12.75">
      <c r="A4" s="58" t="s">
        <v>426</v>
      </c>
      <c r="B4" s="59"/>
      <c r="C4"/>
    </row>
    <row r="5" spans="1:3" ht="12.75">
      <c r="A5" s="58" t="s">
        <v>427</v>
      </c>
      <c r="B5" s="59"/>
      <c r="C5"/>
    </row>
    <row r="6" spans="1:3" ht="12.75">
      <c r="A6" s="58" t="s">
        <v>428</v>
      </c>
      <c r="B6" s="59"/>
      <c r="C6"/>
    </row>
    <row r="8" spans="1:5" ht="12.75">
      <c r="A8" s="84" t="s">
        <v>421</v>
      </c>
      <c r="B8" s="84"/>
      <c r="C8" s="84"/>
      <c r="D8" s="84"/>
      <c r="E8" s="84"/>
    </row>
    <row r="9" spans="1:5" ht="12.75">
      <c r="A9" s="85" t="s">
        <v>0</v>
      </c>
      <c r="B9" s="85"/>
      <c r="C9" s="85"/>
      <c r="D9" s="85"/>
      <c r="E9" s="85"/>
    </row>
    <row r="10" spans="1:5" ht="12.75">
      <c r="A10" s="85" t="s">
        <v>420</v>
      </c>
      <c r="B10" s="85"/>
      <c r="C10" s="85"/>
      <c r="D10" s="85"/>
      <c r="E10" s="85"/>
    </row>
    <row r="11" ht="13.5" thickBot="1"/>
    <row r="12" spans="1:5" s="2" customFormat="1" ht="26.25" thickBot="1">
      <c r="A12" s="9" t="s">
        <v>1</v>
      </c>
      <c r="B12" s="26" t="s">
        <v>2</v>
      </c>
      <c r="C12" s="10" t="s">
        <v>3</v>
      </c>
      <c r="D12" s="11" t="s">
        <v>4</v>
      </c>
      <c r="E12" s="69" t="s">
        <v>436</v>
      </c>
    </row>
    <row r="13" spans="1:5" ht="13.5" thickBot="1">
      <c r="A13" s="13">
        <v>1</v>
      </c>
      <c r="B13" s="14">
        <v>2</v>
      </c>
      <c r="C13" s="15">
        <v>3</v>
      </c>
      <c r="D13" s="16">
        <v>4</v>
      </c>
      <c r="E13" s="17">
        <v>5</v>
      </c>
    </row>
    <row r="14" spans="1:5" ht="12.75">
      <c r="A14" s="12"/>
      <c r="B14" s="18" t="s">
        <v>164</v>
      </c>
      <c r="C14" s="27" t="s">
        <v>165</v>
      </c>
      <c r="D14" s="28"/>
      <c r="E14" s="29"/>
    </row>
    <row r="15" spans="1:5" ht="12.75">
      <c r="A15" s="6"/>
      <c r="B15" s="19" t="s">
        <v>226</v>
      </c>
      <c r="C15" s="30" t="s">
        <v>166</v>
      </c>
      <c r="D15" s="33">
        <f>SUM(D16:D19)</f>
        <v>43519.07</v>
      </c>
      <c r="E15" s="34">
        <f>SUM(E16:E19)</f>
        <v>31178.4</v>
      </c>
    </row>
    <row r="16" spans="1:5" ht="12.75">
      <c r="A16" s="22">
        <v>700</v>
      </c>
      <c r="B16" s="21" t="s">
        <v>227</v>
      </c>
      <c r="C16" s="39" t="s">
        <v>167</v>
      </c>
      <c r="D16" s="40">
        <v>315.87</v>
      </c>
      <c r="E16" s="41">
        <v>287.53</v>
      </c>
    </row>
    <row r="17" spans="1:5" ht="25.5">
      <c r="A17" s="22" t="s">
        <v>228</v>
      </c>
      <c r="B17" s="21" t="s">
        <v>229</v>
      </c>
      <c r="C17" s="39" t="s">
        <v>168</v>
      </c>
      <c r="D17" s="40">
        <v>43203.2</v>
      </c>
      <c r="E17" s="41">
        <v>30446.83</v>
      </c>
    </row>
    <row r="18" spans="1:5" ht="12.75">
      <c r="A18" s="22">
        <v>703</v>
      </c>
      <c r="B18" s="21" t="s">
        <v>230</v>
      </c>
      <c r="C18" s="39" t="s">
        <v>169</v>
      </c>
      <c r="D18" s="40">
        <v>0</v>
      </c>
      <c r="E18" s="41">
        <v>0</v>
      </c>
    </row>
    <row r="19" spans="1:5" ht="12.75">
      <c r="A19" s="22">
        <v>709</v>
      </c>
      <c r="B19" s="21" t="s">
        <v>231</v>
      </c>
      <c r="C19" s="39" t="s">
        <v>170</v>
      </c>
      <c r="D19" s="40">
        <v>0</v>
      </c>
      <c r="E19" s="41">
        <v>444.04</v>
      </c>
    </row>
    <row r="20" spans="1:5" ht="12.75">
      <c r="A20" s="20"/>
      <c r="B20" s="19" t="s">
        <v>232</v>
      </c>
      <c r="C20" s="30" t="s">
        <v>171</v>
      </c>
      <c r="D20" s="33">
        <f>SUM(D21:D24)</f>
        <v>7738.820000000001</v>
      </c>
      <c r="E20" s="34">
        <f>SUM(E21:E24)</f>
        <v>0</v>
      </c>
    </row>
    <row r="21" spans="1:5" ht="12.75">
      <c r="A21" s="22">
        <v>710</v>
      </c>
      <c r="B21" s="21" t="s">
        <v>233</v>
      </c>
      <c r="C21" s="39" t="s">
        <v>172</v>
      </c>
      <c r="D21" s="40">
        <v>0</v>
      </c>
      <c r="E21" s="41">
        <v>0</v>
      </c>
    </row>
    <row r="22" spans="1:5" ht="12.75">
      <c r="A22" s="22">
        <v>711</v>
      </c>
      <c r="B22" s="21" t="s">
        <v>234</v>
      </c>
      <c r="C22" s="39" t="s">
        <v>173</v>
      </c>
      <c r="D22" s="40">
        <v>686.14</v>
      </c>
      <c r="E22" s="41">
        <v>0</v>
      </c>
    </row>
    <row r="23" spans="1:5" ht="25.5">
      <c r="A23" s="22">
        <v>712</v>
      </c>
      <c r="B23" s="21" t="s">
        <v>235</v>
      </c>
      <c r="C23" s="39" t="s">
        <v>174</v>
      </c>
      <c r="D23" s="40">
        <v>0</v>
      </c>
      <c r="E23" s="41">
        <v>0</v>
      </c>
    </row>
    <row r="24" spans="1:5" ht="12.75">
      <c r="A24" s="22">
        <v>719</v>
      </c>
      <c r="B24" s="21" t="s">
        <v>236</v>
      </c>
      <c r="C24" s="39" t="s">
        <v>175</v>
      </c>
      <c r="D24" s="40">
        <v>7052.68</v>
      </c>
      <c r="E24" s="41">
        <v>0</v>
      </c>
    </row>
    <row r="25" spans="1:5" ht="12.75">
      <c r="A25" s="20"/>
      <c r="B25" s="19" t="s">
        <v>246</v>
      </c>
      <c r="C25" s="30" t="s">
        <v>176</v>
      </c>
      <c r="D25" s="33">
        <f>SUM(D26:D33)</f>
        <v>140075.79</v>
      </c>
      <c r="E25" s="34">
        <f>SUM(E26:E33)</f>
        <v>158030.91</v>
      </c>
    </row>
    <row r="26" spans="1:5" ht="12.75">
      <c r="A26" s="22">
        <v>600</v>
      </c>
      <c r="B26" s="21" t="s">
        <v>237</v>
      </c>
      <c r="C26" s="39" t="s">
        <v>177</v>
      </c>
      <c r="D26" s="40">
        <v>89708.63</v>
      </c>
      <c r="E26" s="41">
        <v>101273.8</v>
      </c>
    </row>
    <row r="27" spans="1:5" ht="12.75">
      <c r="A27" s="22">
        <v>601</v>
      </c>
      <c r="B27" s="21" t="s">
        <v>238</v>
      </c>
      <c r="C27" s="39" t="s">
        <v>178</v>
      </c>
      <c r="D27" s="40">
        <v>378.3</v>
      </c>
      <c r="E27" s="41">
        <v>0</v>
      </c>
    </row>
    <row r="28" spans="1:5" ht="12.75">
      <c r="A28" s="22">
        <v>602</v>
      </c>
      <c r="B28" s="21" t="s">
        <v>239</v>
      </c>
      <c r="C28" s="39" t="s">
        <v>179</v>
      </c>
      <c r="D28" s="40">
        <v>0</v>
      </c>
      <c r="E28" s="41">
        <v>0</v>
      </c>
    </row>
    <row r="29" spans="1:5" ht="12.75">
      <c r="A29" s="22">
        <v>603</v>
      </c>
      <c r="B29" s="21" t="s">
        <v>240</v>
      </c>
      <c r="C29" s="39" t="s">
        <v>180</v>
      </c>
      <c r="D29" s="40">
        <v>3169.52</v>
      </c>
      <c r="E29" s="41">
        <v>1561.61</v>
      </c>
    </row>
    <row r="30" spans="1:5" ht="12.75">
      <c r="A30" s="22">
        <v>604</v>
      </c>
      <c r="B30" s="21" t="s">
        <v>241</v>
      </c>
      <c r="C30" s="39" t="s">
        <v>181</v>
      </c>
      <c r="D30" s="40">
        <v>3510</v>
      </c>
      <c r="E30" s="41">
        <v>8775</v>
      </c>
    </row>
    <row r="31" spans="1:5" ht="12.75">
      <c r="A31" s="22">
        <v>605</v>
      </c>
      <c r="B31" s="21" t="s">
        <v>242</v>
      </c>
      <c r="C31" s="39" t="s">
        <v>182</v>
      </c>
      <c r="D31" s="40">
        <v>5061.4</v>
      </c>
      <c r="E31" s="41">
        <v>4990.15</v>
      </c>
    </row>
    <row r="32" spans="1:5" ht="12.75">
      <c r="A32" s="22">
        <v>607</v>
      </c>
      <c r="B32" s="21" t="s">
        <v>243</v>
      </c>
      <c r="C32" s="39" t="s">
        <v>183</v>
      </c>
      <c r="D32" s="40">
        <v>0</v>
      </c>
      <c r="E32" s="41">
        <v>0</v>
      </c>
    </row>
    <row r="33" spans="1:5" ht="12.75">
      <c r="A33" s="22" t="s">
        <v>244</v>
      </c>
      <c r="B33" s="21" t="s">
        <v>245</v>
      </c>
      <c r="C33" s="39" t="s">
        <v>184</v>
      </c>
      <c r="D33" s="40">
        <v>38247.94</v>
      </c>
      <c r="E33" s="41">
        <v>41430.35</v>
      </c>
    </row>
    <row r="34" spans="1:5" ht="12.75">
      <c r="A34" s="20"/>
      <c r="B34" s="19" t="s">
        <v>252</v>
      </c>
      <c r="C34" s="30" t="s">
        <v>185</v>
      </c>
      <c r="D34" s="33">
        <f>SUM(D35:D38)</f>
        <v>452193.25</v>
      </c>
      <c r="E34" s="34">
        <f>SUM(E35:E38)</f>
        <v>5737.759999999999</v>
      </c>
    </row>
    <row r="35" spans="1:5" ht="12.75">
      <c r="A35" s="22">
        <v>610</v>
      </c>
      <c r="B35" s="21" t="s">
        <v>247</v>
      </c>
      <c r="C35" s="39" t="s">
        <v>186</v>
      </c>
      <c r="D35" s="40">
        <v>370223.27</v>
      </c>
      <c r="E35" s="41">
        <v>0</v>
      </c>
    </row>
    <row r="36" spans="1:5" ht="12.75">
      <c r="A36" s="22">
        <v>611</v>
      </c>
      <c r="B36" s="21" t="s">
        <v>248</v>
      </c>
      <c r="C36" s="39" t="s">
        <v>187</v>
      </c>
      <c r="D36" s="40">
        <v>1566.24</v>
      </c>
      <c r="E36" s="41">
        <v>5710.86</v>
      </c>
    </row>
    <row r="37" spans="1:5" ht="12.75">
      <c r="A37" s="22">
        <v>612</v>
      </c>
      <c r="B37" s="21" t="s">
        <v>249</v>
      </c>
      <c r="C37" s="39" t="s">
        <v>188</v>
      </c>
      <c r="D37" s="40">
        <v>0</v>
      </c>
      <c r="E37" s="41">
        <v>0</v>
      </c>
    </row>
    <row r="38" spans="1:5" ht="12.75">
      <c r="A38" s="22" t="s">
        <v>250</v>
      </c>
      <c r="B38" s="21" t="s">
        <v>251</v>
      </c>
      <c r="C38" s="39" t="s">
        <v>189</v>
      </c>
      <c r="D38" s="40">
        <v>80403.74</v>
      </c>
      <c r="E38" s="41">
        <v>26.9</v>
      </c>
    </row>
    <row r="39" spans="1:5" ht="12.75">
      <c r="A39" s="20"/>
      <c r="B39" s="19" t="s">
        <v>253</v>
      </c>
      <c r="C39" s="30"/>
      <c r="D39" s="33"/>
      <c r="E39" s="34"/>
    </row>
    <row r="40" spans="1:5" ht="12.75">
      <c r="A40" s="22"/>
      <c r="B40" s="21" t="s">
        <v>254</v>
      </c>
      <c r="C40" s="39" t="s">
        <v>190</v>
      </c>
      <c r="D40" s="40">
        <f>IF((D15+D20)-(D25+D34)&gt;=0,(D15+D20)-(D25+D34),0)</f>
        <v>0</v>
      </c>
      <c r="E40" s="41">
        <f>IF((E15+E20)-(E25+E34)&gt;=0,(E15+E20)-(E25+E34),0)</f>
        <v>0</v>
      </c>
    </row>
    <row r="41" spans="1:5" ht="12.75">
      <c r="A41" s="22"/>
      <c r="B41" s="21" t="s">
        <v>255</v>
      </c>
      <c r="C41" s="39" t="s">
        <v>191</v>
      </c>
      <c r="D41" s="40">
        <f>IF((D25+D34)-(D15+D20)&gt;=0,(D25+D34)-(D15+D20),0)</f>
        <v>541011.15</v>
      </c>
      <c r="E41" s="41">
        <f>IF((E25+E34)-(E15+E20)&gt;=0,(E25+E34)-(E15+E20),0)</f>
        <v>132590.27000000002</v>
      </c>
    </row>
    <row r="42" spans="1:5" ht="12.75">
      <c r="A42" s="20"/>
      <c r="B42" s="19" t="s">
        <v>256</v>
      </c>
      <c r="C42" s="30" t="s">
        <v>192</v>
      </c>
      <c r="D42" s="33">
        <f>SUM(D43:D44)</f>
        <v>0</v>
      </c>
      <c r="E42" s="34">
        <f>SUM(E43:E44)</f>
        <v>0</v>
      </c>
    </row>
    <row r="43" spans="1:5" ht="12.75">
      <c r="A43" s="22">
        <v>730</v>
      </c>
      <c r="B43" s="21" t="s">
        <v>257</v>
      </c>
      <c r="C43" s="39" t="s">
        <v>193</v>
      </c>
      <c r="D43" s="40">
        <v>0</v>
      </c>
      <c r="E43" s="41">
        <v>0</v>
      </c>
    </row>
    <row r="44" spans="1:5" ht="12.75">
      <c r="A44" s="22">
        <v>739</v>
      </c>
      <c r="B44" s="21" t="s">
        <v>258</v>
      </c>
      <c r="C44" s="39" t="s">
        <v>194</v>
      </c>
      <c r="D44" s="40">
        <v>0</v>
      </c>
      <c r="E44" s="41">
        <v>0</v>
      </c>
    </row>
    <row r="45" spans="1:5" ht="12.75">
      <c r="A45" s="20"/>
      <c r="B45" s="19" t="s">
        <v>259</v>
      </c>
      <c r="C45" s="30" t="s">
        <v>195</v>
      </c>
      <c r="D45" s="33">
        <f>SUM(D46:D47)</f>
        <v>0</v>
      </c>
      <c r="E45" s="34">
        <f>SUM(E46:E47)</f>
        <v>0</v>
      </c>
    </row>
    <row r="46" spans="1:5" ht="12.75">
      <c r="A46" s="22">
        <v>630</v>
      </c>
      <c r="B46" s="21" t="s">
        <v>260</v>
      </c>
      <c r="C46" s="39" t="s">
        <v>196</v>
      </c>
      <c r="D46" s="40">
        <v>0</v>
      </c>
      <c r="E46" s="41">
        <v>0</v>
      </c>
    </row>
    <row r="47" spans="1:5" ht="12.75">
      <c r="A47" s="22">
        <v>639</v>
      </c>
      <c r="B47" s="21" t="s">
        <v>261</v>
      </c>
      <c r="C47" s="39" t="s">
        <v>197</v>
      </c>
      <c r="D47" s="40">
        <v>0</v>
      </c>
      <c r="E47" s="41">
        <v>0</v>
      </c>
    </row>
    <row r="48" spans="1:5" ht="25.5">
      <c r="A48" s="20"/>
      <c r="B48" s="19" t="s">
        <v>262</v>
      </c>
      <c r="C48" s="30"/>
      <c r="D48" s="33"/>
      <c r="E48" s="34"/>
    </row>
    <row r="49" spans="1:5" ht="12.75">
      <c r="A49" s="22"/>
      <c r="B49" s="21" t="s">
        <v>263</v>
      </c>
      <c r="C49" s="39" t="s">
        <v>198</v>
      </c>
      <c r="D49" s="40">
        <f>D40+D42-D45</f>
        <v>0</v>
      </c>
      <c r="E49" s="41">
        <f>E40+E42-E45</f>
        <v>0</v>
      </c>
    </row>
    <row r="50" spans="1:5" ht="12.75">
      <c r="A50" s="22"/>
      <c r="B50" s="21" t="s">
        <v>264</v>
      </c>
      <c r="C50" s="39" t="s">
        <v>199</v>
      </c>
      <c r="D50" s="40">
        <f>D41+D45-D42</f>
        <v>541011.15</v>
      </c>
      <c r="E50" s="41">
        <f>E41+E45-E42</f>
        <v>132590.27000000002</v>
      </c>
    </row>
    <row r="51" spans="1:5" ht="12.75">
      <c r="A51" s="20"/>
      <c r="B51" s="19" t="s">
        <v>265</v>
      </c>
      <c r="C51" s="30" t="s">
        <v>200</v>
      </c>
      <c r="D51" s="33">
        <f>D52+D53-D54</f>
        <v>0</v>
      </c>
      <c r="E51" s="34">
        <f>E52+E53-E54</f>
        <v>0</v>
      </c>
    </row>
    <row r="52" spans="1:5" ht="12.75">
      <c r="A52" s="22">
        <v>821</v>
      </c>
      <c r="B52" s="21" t="s">
        <v>266</v>
      </c>
      <c r="C52" s="39" t="s">
        <v>201</v>
      </c>
      <c r="D52" s="40">
        <v>0</v>
      </c>
      <c r="E52" s="41">
        <v>0</v>
      </c>
    </row>
    <row r="53" spans="1:5" ht="12.75">
      <c r="A53" s="22" t="s">
        <v>267</v>
      </c>
      <c r="B53" s="21" t="s">
        <v>268</v>
      </c>
      <c r="C53" s="39" t="s">
        <v>202</v>
      </c>
      <c r="D53" s="40"/>
      <c r="E53" s="41"/>
    </row>
    <row r="54" spans="1:5" ht="12.75">
      <c r="A54" s="22" t="s">
        <v>267</v>
      </c>
      <c r="B54" s="21" t="s">
        <v>269</v>
      </c>
      <c r="C54" s="39" t="s">
        <v>203</v>
      </c>
      <c r="D54" s="40"/>
      <c r="E54" s="41"/>
    </row>
    <row r="55" spans="1:5" ht="25.5">
      <c r="A55" s="20"/>
      <c r="B55" s="19" t="s">
        <v>270</v>
      </c>
      <c r="C55" s="30"/>
      <c r="D55" s="33"/>
      <c r="E55" s="34"/>
    </row>
    <row r="56" spans="1:5" ht="25.5">
      <c r="A56" s="22"/>
      <c r="B56" s="21" t="s">
        <v>271</v>
      </c>
      <c r="C56" s="39" t="s">
        <v>204</v>
      </c>
      <c r="D56" s="40">
        <f>IF(D49-D50-D52-D53+D54&gt;=0,D49-D50-D52-D53+D54,0)</f>
        <v>0</v>
      </c>
      <c r="E56" s="41">
        <f>IF(E49-E50-E52-E53+E54&gt;=0,E49-E50-E52-E53+E54,0)</f>
        <v>0</v>
      </c>
    </row>
    <row r="57" spans="1:5" ht="25.5">
      <c r="A57" s="22"/>
      <c r="B57" s="21" t="s">
        <v>272</v>
      </c>
      <c r="C57" s="39" t="s">
        <v>205</v>
      </c>
      <c r="D57" s="40">
        <f>IF(D50-D49+D52+D53-D54&gt;=0,D50-D49+D52+D53-D54,0)</f>
        <v>541011.15</v>
      </c>
      <c r="E57" s="41">
        <f>IF(E50-E49+E52+E53-E54&gt;=0,E50-E49+E52+E53-E54,0)</f>
        <v>132590.27000000002</v>
      </c>
    </row>
    <row r="58" spans="1:5" ht="12.75">
      <c r="A58" s="20"/>
      <c r="B58" s="19" t="s">
        <v>273</v>
      </c>
      <c r="C58" s="30"/>
      <c r="D58" s="33"/>
      <c r="E58" s="34"/>
    </row>
    <row r="59" spans="1:5" ht="12.75">
      <c r="A59" s="20"/>
      <c r="B59" s="19" t="s">
        <v>274</v>
      </c>
      <c r="C59" s="30" t="s">
        <v>206</v>
      </c>
      <c r="D59" s="33">
        <f>SUM(D60:D65)</f>
        <v>711252.64</v>
      </c>
      <c r="E59" s="34">
        <f>SUM(E60:E65)</f>
        <v>0</v>
      </c>
    </row>
    <row r="60" spans="1:5" ht="12.75">
      <c r="A60" s="22">
        <v>720</v>
      </c>
      <c r="B60" s="21" t="s">
        <v>275</v>
      </c>
      <c r="C60" s="39" t="s">
        <v>207</v>
      </c>
      <c r="D60" s="40">
        <v>711252.64</v>
      </c>
      <c r="E60" s="41">
        <v>0</v>
      </c>
    </row>
    <row r="61" spans="1:5" ht="25.5">
      <c r="A61" s="22">
        <v>721</v>
      </c>
      <c r="B61" s="21" t="s">
        <v>276</v>
      </c>
      <c r="C61" s="39" t="s">
        <v>208</v>
      </c>
      <c r="D61" s="40">
        <v>0</v>
      </c>
      <c r="E61" s="41">
        <v>0</v>
      </c>
    </row>
    <row r="62" spans="1:5" ht="25.5">
      <c r="A62" s="22">
        <v>722</v>
      </c>
      <c r="B62" s="21" t="s">
        <v>277</v>
      </c>
      <c r="C62" s="39" t="s">
        <v>209</v>
      </c>
      <c r="D62" s="40">
        <v>0</v>
      </c>
      <c r="E62" s="41">
        <v>0</v>
      </c>
    </row>
    <row r="63" spans="1:5" ht="25.5">
      <c r="A63" s="22">
        <v>723</v>
      </c>
      <c r="B63" s="21" t="s">
        <v>278</v>
      </c>
      <c r="C63" s="39" t="s">
        <v>210</v>
      </c>
      <c r="D63" s="40">
        <v>0</v>
      </c>
      <c r="E63" s="41">
        <v>0</v>
      </c>
    </row>
    <row r="64" spans="1:5" ht="12.75">
      <c r="A64" s="22" t="s">
        <v>279</v>
      </c>
      <c r="B64" s="21" t="s">
        <v>280</v>
      </c>
      <c r="C64" s="39" t="s">
        <v>211</v>
      </c>
      <c r="D64" s="40">
        <v>0</v>
      </c>
      <c r="E64" s="41">
        <v>0</v>
      </c>
    </row>
    <row r="65" spans="1:5" ht="12.75">
      <c r="A65" s="22">
        <v>729</v>
      </c>
      <c r="B65" s="21" t="s">
        <v>281</v>
      </c>
      <c r="C65" s="39" t="s">
        <v>212</v>
      </c>
      <c r="D65" s="40">
        <v>0</v>
      </c>
      <c r="E65" s="41">
        <v>0</v>
      </c>
    </row>
    <row r="66" spans="1:5" ht="12.75">
      <c r="A66" s="20"/>
      <c r="B66" s="19" t="s">
        <v>282</v>
      </c>
      <c r="C66" s="30" t="s">
        <v>213</v>
      </c>
      <c r="D66" s="33">
        <f>SUM(D67:D72)</f>
        <v>511867.65</v>
      </c>
      <c r="E66" s="34">
        <f>SUM(E67:E72)</f>
        <v>0</v>
      </c>
    </row>
    <row r="67" spans="1:5" ht="12.75">
      <c r="A67" s="22">
        <v>620</v>
      </c>
      <c r="B67" s="21" t="s">
        <v>283</v>
      </c>
      <c r="C67" s="39" t="s">
        <v>214</v>
      </c>
      <c r="D67" s="40">
        <v>511867.65</v>
      </c>
      <c r="E67" s="41">
        <v>0</v>
      </c>
    </row>
    <row r="68" spans="1:5" ht="25.5">
      <c r="A68" s="22">
        <v>621</v>
      </c>
      <c r="B68" s="21" t="s">
        <v>284</v>
      </c>
      <c r="C68" s="39" t="s">
        <v>215</v>
      </c>
      <c r="D68" s="40">
        <v>0</v>
      </c>
      <c r="E68" s="41">
        <v>0</v>
      </c>
    </row>
    <row r="69" spans="1:5" ht="25.5">
      <c r="A69" s="22">
        <v>622</v>
      </c>
      <c r="B69" s="21" t="s">
        <v>285</v>
      </c>
      <c r="C69" s="39" t="s">
        <v>216</v>
      </c>
      <c r="D69" s="40">
        <v>0</v>
      </c>
      <c r="E69" s="41">
        <v>0</v>
      </c>
    </row>
    <row r="70" spans="1:5" ht="12.75">
      <c r="A70" s="22">
        <v>623</v>
      </c>
      <c r="B70" s="21" t="s">
        <v>286</v>
      </c>
      <c r="C70" s="39" t="s">
        <v>217</v>
      </c>
      <c r="D70" s="40">
        <v>0</v>
      </c>
      <c r="E70" s="41">
        <v>0</v>
      </c>
    </row>
    <row r="71" spans="1:5" ht="25.5">
      <c r="A71" s="22" t="s">
        <v>287</v>
      </c>
      <c r="B71" s="21" t="s">
        <v>288</v>
      </c>
      <c r="C71" s="39" t="s">
        <v>218</v>
      </c>
      <c r="D71" s="40">
        <v>0</v>
      </c>
      <c r="E71" s="41">
        <v>0</v>
      </c>
    </row>
    <row r="72" spans="1:5" ht="12.75">
      <c r="A72" s="22">
        <v>629</v>
      </c>
      <c r="B72" s="21" t="s">
        <v>289</v>
      </c>
      <c r="C72" s="39" t="s">
        <v>219</v>
      </c>
      <c r="D72" s="40">
        <v>0</v>
      </c>
      <c r="E72" s="41">
        <v>0</v>
      </c>
    </row>
    <row r="73" spans="1:5" ht="12.75">
      <c r="A73" s="20"/>
      <c r="B73" s="19" t="s">
        <v>290</v>
      </c>
      <c r="C73" s="30"/>
      <c r="D73" s="33"/>
      <c r="E73" s="34"/>
    </row>
    <row r="74" spans="1:5" ht="12.75">
      <c r="A74" s="22"/>
      <c r="B74" s="21" t="s">
        <v>291</v>
      </c>
      <c r="C74" s="39" t="s">
        <v>220</v>
      </c>
      <c r="D74" s="40">
        <f>IF(D59-D66&gt;=0,D59-D66,0)</f>
        <v>199384.99</v>
      </c>
      <c r="E74" s="41">
        <f>IF(E59-E66&gt;=0,E59-E66,0)</f>
        <v>0</v>
      </c>
    </row>
    <row r="75" spans="1:5" ht="12.75">
      <c r="A75" s="22"/>
      <c r="B75" s="21" t="s">
        <v>292</v>
      </c>
      <c r="C75" s="39" t="s">
        <v>221</v>
      </c>
      <c r="D75" s="40">
        <f>IF(D66-D59&gt;=0,D66-D59,0)</f>
        <v>0</v>
      </c>
      <c r="E75" s="41">
        <f>IF(E66-E59&gt;=0,E66-E59,0)</f>
        <v>0</v>
      </c>
    </row>
    <row r="76" spans="1:5" ht="25.5">
      <c r="A76" s="20"/>
      <c r="B76" s="19" t="s">
        <v>293</v>
      </c>
      <c r="C76" s="30"/>
      <c r="D76" s="33"/>
      <c r="E76" s="34"/>
    </row>
    <row r="77" spans="1:5" ht="12.75">
      <c r="A77" s="22"/>
      <c r="B77" s="21" t="s">
        <v>294</v>
      </c>
      <c r="C77" s="39" t="s">
        <v>222</v>
      </c>
      <c r="D77" s="40">
        <f>IF(D56-D57+D74-D75&gt;=0,D56-D57+D74-D75,0)</f>
        <v>0</v>
      </c>
      <c r="E77" s="41">
        <f>IF(E56-E57+E74-E75&gt;=0,E56-E57+E74-E75,0)</f>
        <v>0</v>
      </c>
    </row>
    <row r="78" spans="1:5" ht="12.75">
      <c r="A78" s="22"/>
      <c r="B78" s="21" t="s">
        <v>295</v>
      </c>
      <c r="C78" s="39" t="s">
        <v>223</v>
      </c>
      <c r="D78" s="40">
        <f>IF(D57-D56+D75-D74&gt;=0,D57-D56+D75-D74,0)</f>
        <v>341626.16000000003</v>
      </c>
      <c r="E78" s="41">
        <f>IF(E57-E56+E75-E74&gt;=0,E57-E56+E75-E74,0)</f>
        <v>132590.27000000002</v>
      </c>
    </row>
    <row r="79" spans="1:5" ht="12.75">
      <c r="A79" s="22"/>
      <c r="B79" s="21" t="s">
        <v>296</v>
      </c>
      <c r="C79" s="39" t="s">
        <v>224</v>
      </c>
      <c r="D79" s="40"/>
      <c r="E79" s="41"/>
    </row>
    <row r="80" spans="1:5" ht="13.5" thickBot="1">
      <c r="A80" s="7"/>
      <c r="B80" s="8" t="s">
        <v>297</v>
      </c>
      <c r="C80" s="42" t="s">
        <v>225</v>
      </c>
      <c r="D80" s="37"/>
      <c r="E80" s="38"/>
    </row>
    <row r="81" ht="12.75">
      <c r="C81" s="25"/>
    </row>
    <row r="82" spans="2:5" ht="25.5" customHeight="1">
      <c r="B82" s="67" t="s">
        <v>82</v>
      </c>
      <c r="C82" s="68" t="s">
        <v>83</v>
      </c>
      <c r="D82" s="81" t="s">
        <v>430</v>
      </c>
      <c r="E82" s="83"/>
    </row>
    <row r="83" spans="2:5" ht="12.75">
      <c r="B83" s="66"/>
      <c r="C83" s="66"/>
      <c r="D83" s="79" t="s">
        <v>431</v>
      </c>
      <c r="E83" s="80"/>
    </row>
    <row r="84" spans="2:5" ht="12.75">
      <c r="B84" s="66"/>
      <c r="C84" s="66"/>
      <c r="D84" s="79" t="s">
        <v>432</v>
      </c>
      <c r="E84" s="80"/>
    </row>
    <row r="87" spans="2:5" ht="12.75">
      <c r="B87" s="66"/>
      <c r="C87" s="66"/>
      <c r="D87" s="81" t="s">
        <v>433</v>
      </c>
      <c r="E87" s="82"/>
    </row>
    <row r="88" spans="2:5" ht="12.75">
      <c r="B88" s="66"/>
      <c r="C88" s="66"/>
      <c r="D88" s="79" t="s">
        <v>431</v>
      </c>
      <c r="E88" s="80"/>
    </row>
    <row r="89" spans="2:5" ht="12.75">
      <c r="B89" s="66"/>
      <c r="C89" s="66"/>
      <c r="D89" s="81" t="s">
        <v>434</v>
      </c>
      <c r="E89" s="82"/>
    </row>
  </sheetData>
  <sheetProtection/>
  <mergeCells count="9">
    <mergeCell ref="A8:E8"/>
    <mergeCell ref="A9:E9"/>
    <mergeCell ref="A10:E10"/>
    <mergeCell ref="D87:E87"/>
    <mergeCell ref="D88:E88"/>
    <mergeCell ref="D89:E89"/>
    <mergeCell ref="D82:E82"/>
    <mergeCell ref="D83:E83"/>
    <mergeCell ref="D84:E8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SheetLayoutView="100" zoomScalePageLayoutView="0" workbookViewId="0" topLeftCell="A4">
      <selection activeCell="E32" sqref="E32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spans="1:3" ht="12.75">
      <c r="A1" s="58" t="s">
        <v>423</v>
      </c>
      <c r="B1" s="59"/>
      <c r="C1"/>
    </row>
    <row r="2" spans="1:3" ht="12.75">
      <c r="A2" s="58" t="s">
        <v>424</v>
      </c>
      <c r="B2" s="59"/>
      <c r="C2"/>
    </row>
    <row r="3" spans="1:3" ht="12.75">
      <c r="A3" s="58" t="s">
        <v>425</v>
      </c>
      <c r="B3" s="59"/>
      <c r="C3"/>
    </row>
    <row r="4" spans="1:3" ht="12.75">
      <c r="A4" s="58" t="s">
        <v>426</v>
      </c>
      <c r="B4" s="59"/>
      <c r="C4"/>
    </row>
    <row r="5" spans="1:3" ht="12.75">
      <c r="A5" s="58" t="s">
        <v>427</v>
      </c>
      <c r="B5" s="59"/>
      <c r="C5"/>
    </row>
    <row r="6" spans="1:3" ht="12.75">
      <c r="A6" s="58" t="s">
        <v>428</v>
      </c>
      <c r="B6" s="59"/>
      <c r="C6"/>
    </row>
    <row r="8" spans="1:5" ht="12.75">
      <c r="A8" s="84" t="s">
        <v>298</v>
      </c>
      <c r="B8" s="84"/>
      <c r="C8" s="84"/>
      <c r="D8" s="84"/>
      <c r="E8" s="84"/>
    </row>
    <row r="9" spans="1:5" ht="12.75">
      <c r="A9" s="85"/>
      <c r="B9" s="85"/>
      <c r="C9" s="85"/>
      <c r="D9" s="85"/>
      <c r="E9" s="85"/>
    </row>
    <row r="10" spans="1:5" ht="12.75">
      <c r="A10" s="85" t="s">
        <v>429</v>
      </c>
      <c r="B10" s="85"/>
      <c r="C10" s="85"/>
      <c r="D10" s="85"/>
      <c r="E10" s="85"/>
    </row>
    <row r="11" ht="13.5" thickBot="1"/>
    <row r="12" spans="1:5" s="2" customFormat="1" ht="26.25" thickBot="1">
      <c r="A12" s="9" t="s">
        <v>299</v>
      </c>
      <c r="B12" s="26" t="s">
        <v>2</v>
      </c>
      <c r="C12" s="10" t="s">
        <v>3</v>
      </c>
      <c r="D12" s="11" t="s">
        <v>4</v>
      </c>
      <c r="E12" s="69" t="s">
        <v>437</v>
      </c>
    </row>
    <row r="13" spans="1:5" ht="13.5" thickBot="1">
      <c r="A13" s="13">
        <v>1</v>
      </c>
      <c r="B13" s="14">
        <v>2</v>
      </c>
      <c r="C13" s="15">
        <v>3</v>
      </c>
      <c r="D13" s="16">
        <v>4</v>
      </c>
      <c r="E13" s="17">
        <v>5</v>
      </c>
    </row>
    <row r="14" spans="1:5" ht="25.5">
      <c r="A14" s="43">
        <v>1</v>
      </c>
      <c r="B14" s="44" t="s">
        <v>318</v>
      </c>
      <c r="C14" s="45" t="s">
        <v>300</v>
      </c>
      <c r="D14" s="46">
        <f>SUM(D15:D19)</f>
        <v>26534.120000000054</v>
      </c>
      <c r="E14" s="47">
        <f>SUM(E15:E19)</f>
        <v>-2039748.75</v>
      </c>
    </row>
    <row r="15" spans="1:5" ht="12.75">
      <c r="A15" s="6">
        <v>2</v>
      </c>
      <c r="B15" s="21" t="s">
        <v>319</v>
      </c>
      <c r="C15" s="39" t="s">
        <v>301</v>
      </c>
      <c r="D15" s="40">
        <v>-341626.16</v>
      </c>
      <c r="E15" s="41">
        <v>-132590.27</v>
      </c>
    </row>
    <row r="16" spans="1:5" ht="12.75">
      <c r="A16" s="22">
        <v>3</v>
      </c>
      <c r="B16" s="21" t="s">
        <v>320</v>
      </c>
      <c r="C16" s="39" t="s">
        <v>302</v>
      </c>
      <c r="D16" s="40">
        <v>368160.28</v>
      </c>
      <c r="E16" s="41">
        <f>Prilog3!E59-Prilog3!E66</f>
        <v>0</v>
      </c>
    </row>
    <row r="17" spans="1:5" ht="25.5">
      <c r="A17" s="22">
        <v>4</v>
      </c>
      <c r="B17" s="21" t="s">
        <v>322</v>
      </c>
      <c r="C17" s="39" t="s">
        <v>303</v>
      </c>
      <c r="D17" s="40"/>
      <c r="E17" s="41">
        <v>-1907158.48</v>
      </c>
    </row>
    <row r="18" spans="1:5" ht="12.75">
      <c r="A18" s="22">
        <v>5</v>
      </c>
      <c r="B18" s="21" t="s">
        <v>321</v>
      </c>
      <c r="C18" s="39" t="s">
        <v>304</v>
      </c>
      <c r="D18" s="40"/>
      <c r="E18" s="41"/>
    </row>
    <row r="19" spans="1:5" ht="12.75">
      <c r="A19" s="22">
        <v>6</v>
      </c>
      <c r="B19" s="21" t="s">
        <v>323</v>
      </c>
      <c r="C19" s="39" t="s">
        <v>305</v>
      </c>
      <c r="D19" s="40"/>
      <c r="E19" s="41"/>
    </row>
    <row r="20" spans="1:5" ht="25.5">
      <c r="A20" s="20">
        <v>7</v>
      </c>
      <c r="B20" s="19" t="s">
        <v>324</v>
      </c>
      <c r="C20" s="30" t="s">
        <v>306</v>
      </c>
      <c r="D20" s="33">
        <f>D21-D22</f>
        <v>0</v>
      </c>
      <c r="E20" s="34">
        <f>E21-E22</f>
        <v>0</v>
      </c>
    </row>
    <row r="21" spans="1:5" ht="12.75">
      <c r="A21" s="22">
        <v>8</v>
      </c>
      <c r="B21" s="21" t="s">
        <v>325</v>
      </c>
      <c r="C21" s="39" t="s">
        <v>307</v>
      </c>
      <c r="D21" s="40"/>
      <c r="E21" s="41"/>
    </row>
    <row r="22" spans="1:5" ht="12.75">
      <c r="A22" s="22">
        <v>9</v>
      </c>
      <c r="B22" s="21" t="s">
        <v>326</v>
      </c>
      <c r="C22" s="39" t="s">
        <v>308</v>
      </c>
      <c r="D22" s="40"/>
      <c r="E22" s="41"/>
    </row>
    <row r="23" spans="1:5" ht="25.5">
      <c r="A23" s="20">
        <v>10</v>
      </c>
      <c r="B23" s="19" t="s">
        <v>327</v>
      </c>
      <c r="C23" s="30" t="s">
        <v>309</v>
      </c>
      <c r="D23" s="33">
        <f>D14+D21-D22</f>
        <v>26534.120000000054</v>
      </c>
      <c r="E23" s="34">
        <f>E14+E21-E22</f>
        <v>-2039748.75</v>
      </c>
    </row>
    <row r="24" spans="1:5" ht="12.75">
      <c r="A24" s="20">
        <v>11</v>
      </c>
      <c r="B24" s="19" t="s">
        <v>328</v>
      </c>
      <c r="C24" s="30" t="s">
        <v>310</v>
      </c>
      <c r="D24" s="33">
        <f>Prilog2!D56</f>
        <v>19979513.159999996</v>
      </c>
      <c r="E24" s="34">
        <v>21386350.26</v>
      </c>
    </row>
    <row r="25" spans="1:5" ht="12.75">
      <c r="A25" s="22">
        <v>12</v>
      </c>
      <c r="B25" s="21" t="s">
        <v>329</v>
      </c>
      <c r="C25" s="39" t="s">
        <v>311</v>
      </c>
      <c r="D25" s="40">
        <v>19952979.04</v>
      </c>
      <c r="E25" s="41">
        <v>23426099.01</v>
      </c>
    </row>
    <row r="26" spans="1:5" ht="12.75">
      <c r="A26" s="22">
        <v>13</v>
      </c>
      <c r="B26" s="21" t="s">
        <v>330</v>
      </c>
      <c r="C26" s="39" t="s">
        <v>312</v>
      </c>
      <c r="D26" s="40">
        <v>19979513.16</v>
      </c>
      <c r="E26" s="41">
        <v>21386350.26</v>
      </c>
    </row>
    <row r="27" spans="1:5" ht="12.75">
      <c r="A27" s="20">
        <v>14</v>
      </c>
      <c r="B27" s="19" t="s">
        <v>331</v>
      </c>
      <c r="C27" s="30" t="s">
        <v>313</v>
      </c>
      <c r="D27" s="33"/>
      <c r="E27" s="34"/>
    </row>
    <row r="28" spans="1:5" ht="12.75">
      <c r="A28" s="22">
        <v>15</v>
      </c>
      <c r="B28" s="21" t="s">
        <v>332</v>
      </c>
      <c r="C28" s="39" t="s">
        <v>314</v>
      </c>
      <c r="D28" s="61">
        <v>2021967</v>
      </c>
      <c r="E28" s="60">
        <v>2021967</v>
      </c>
    </row>
    <row r="29" spans="1:5" ht="12.75">
      <c r="A29" s="22">
        <v>16</v>
      </c>
      <c r="B29" s="21" t="s">
        <v>334</v>
      </c>
      <c r="C29" s="39" t="s">
        <v>315</v>
      </c>
      <c r="D29" s="40"/>
      <c r="E29" s="41"/>
    </row>
    <row r="30" spans="1:5" ht="12.75">
      <c r="A30" s="22">
        <v>17</v>
      </c>
      <c r="B30" s="21" t="s">
        <v>335</v>
      </c>
      <c r="C30" s="39" t="s">
        <v>316</v>
      </c>
      <c r="D30" s="40"/>
      <c r="E30" s="41"/>
    </row>
    <row r="31" spans="1:5" ht="13.5" thickBot="1">
      <c r="A31" s="23">
        <v>18</v>
      </c>
      <c r="B31" s="24" t="s">
        <v>333</v>
      </c>
      <c r="C31" s="42" t="s">
        <v>317</v>
      </c>
      <c r="D31" s="48"/>
      <c r="E31" s="49"/>
    </row>
    <row r="32" ht="12.75">
      <c r="C32" s="25"/>
    </row>
    <row r="33" spans="2:5" ht="25.5" customHeight="1">
      <c r="B33" s="67" t="s">
        <v>82</v>
      </c>
      <c r="C33" s="68" t="s">
        <v>83</v>
      </c>
      <c r="D33" s="81" t="s">
        <v>430</v>
      </c>
      <c r="E33" s="83"/>
    </row>
    <row r="34" spans="2:5" ht="12.75">
      <c r="B34" s="66"/>
      <c r="C34" s="66"/>
      <c r="D34" s="79" t="s">
        <v>431</v>
      </c>
      <c r="E34" s="80"/>
    </row>
    <row r="35" spans="2:5" ht="12.75">
      <c r="B35" s="66"/>
      <c r="C35" s="66"/>
      <c r="D35" s="79" t="s">
        <v>432</v>
      </c>
      <c r="E35" s="80"/>
    </row>
    <row r="38" spans="2:5" ht="12.75">
      <c r="B38" s="66"/>
      <c r="C38" s="66"/>
      <c r="D38" s="81" t="s">
        <v>433</v>
      </c>
      <c r="E38" s="82"/>
    </row>
    <row r="39" spans="2:5" ht="12.75">
      <c r="B39" s="66"/>
      <c r="C39" s="66"/>
      <c r="D39" s="79" t="s">
        <v>431</v>
      </c>
      <c r="E39" s="80"/>
    </row>
    <row r="40" spans="2:5" ht="12.75">
      <c r="B40" s="66"/>
      <c r="C40" s="66"/>
      <c r="D40" s="81" t="s">
        <v>434</v>
      </c>
      <c r="E40" s="82"/>
    </row>
  </sheetData>
  <sheetProtection/>
  <mergeCells count="9">
    <mergeCell ref="D39:E39"/>
    <mergeCell ref="D40:E40"/>
    <mergeCell ref="D33:E33"/>
    <mergeCell ref="D34:E34"/>
    <mergeCell ref="D35:E35"/>
    <mergeCell ref="A8:E8"/>
    <mergeCell ref="A9:E9"/>
    <mergeCell ref="A10:E10"/>
    <mergeCell ref="D38:E3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SheetLayoutView="100" zoomScalePageLayoutView="0" workbookViewId="0" topLeftCell="A1">
      <selection activeCell="D56" sqref="D56:E56"/>
    </sheetView>
  </sheetViews>
  <sheetFormatPr defaultColWidth="9.140625" defaultRowHeight="12.75"/>
  <cols>
    <col min="1" max="1" width="50.28125" style="3" customWidth="1"/>
    <col min="2" max="2" width="6.28125" style="4" customWidth="1"/>
    <col min="3" max="3" width="14.421875" style="1" customWidth="1"/>
    <col min="4" max="4" width="15.57421875" style="1" customWidth="1"/>
  </cols>
  <sheetData>
    <row r="1" spans="1:3" ht="12.75">
      <c r="A1" s="58" t="s">
        <v>423</v>
      </c>
      <c r="B1" s="59"/>
      <c r="C1" s="4"/>
    </row>
    <row r="2" spans="1:3" ht="12.75">
      <c r="A2" s="58" t="s">
        <v>424</v>
      </c>
      <c r="B2" s="59"/>
      <c r="C2" s="4"/>
    </row>
    <row r="3" spans="1:3" ht="12.75">
      <c r="A3" s="58" t="s">
        <v>425</v>
      </c>
      <c r="B3" s="59"/>
      <c r="C3" s="4"/>
    </row>
    <row r="4" spans="1:3" ht="12.75">
      <c r="A4" s="58" t="s">
        <v>426</v>
      </c>
      <c r="B4" s="59"/>
      <c r="C4" s="4"/>
    </row>
    <row r="5" spans="1:3" ht="12.75">
      <c r="A5" s="58" t="s">
        <v>427</v>
      </c>
      <c r="B5" s="59"/>
      <c r="C5" s="4"/>
    </row>
    <row r="6" spans="1:3" ht="12.75">
      <c r="A6" s="58" t="s">
        <v>428</v>
      </c>
      <c r="B6" s="59"/>
      <c r="C6" s="4"/>
    </row>
    <row r="8" spans="1:5" ht="12.75">
      <c r="A8" s="84" t="s">
        <v>336</v>
      </c>
      <c r="B8" s="84"/>
      <c r="C8" s="84"/>
      <c r="D8" s="84"/>
      <c r="E8" s="84"/>
    </row>
    <row r="9" spans="1:5" ht="12.75">
      <c r="A9" s="85" t="s">
        <v>337</v>
      </c>
      <c r="B9" s="85"/>
      <c r="C9" s="85"/>
      <c r="D9" s="85"/>
      <c r="E9" s="85"/>
    </row>
    <row r="10" spans="1:5" ht="12.75">
      <c r="A10" s="85" t="s">
        <v>429</v>
      </c>
      <c r="B10" s="85"/>
      <c r="C10" s="85"/>
      <c r="D10" s="85"/>
      <c r="E10" s="85"/>
    </row>
    <row r="11" ht="13.5" thickBot="1"/>
    <row r="12" spans="1:5" s="2" customFormat="1" ht="24.75" thickBot="1">
      <c r="A12" s="9" t="s">
        <v>339</v>
      </c>
      <c r="B12" s="10" t="s">
        <v>3</v>
      </c>
      <c r="C12" s="11" t="s">
        <v>4</v>
      </c>
      <c r="D12" s="78" t="s">
        <v>437</v>
      </c>
      <c r="E12" s="53" t="s">
        <v>338</v>
      </c>
    </row>
    <row r="13" spans="1:5" ht="13.5" thickBot="1">
      <c r="A13" s="13">
        <v>1</v>
      </c>
      <c r="B13" s="15" t="s">
        <v>340</v>
      </c>
      <c r="C13" s="16">
        <v>3</v>
      </c>
      <c r="D13" s="16">
        <v>4</v>
      </c>
      <c r="E13" s="55">
        <v>5</v>
      </c>
    </row>
    <row r="14" spans="1:5" ht="12.75">
      <c r="A14" s="54" t="s">
        <v>341</v>
      </c>
      <c r="B14" s="27"/>
      <c r="C14" s="28"/>
      <c r="D14" s="28"/>
      <c r="E14" s="52"/>
    </row>
    <row r="15" spans="1:5" ht="12.75">
      <c r="A15" s="50" t="s">
        <v>380</v>
      </c>
      <c r="B15" s="30" t="s">
        <v>342</v>
      </c>
      <c r="C15" s="33">
        <f>SUM(C16:C20)</f>
        <v>261628.98</v>
      </c>
      <c r="D15" s="33">
        <f>SUM(D16:D20)</f>
        <v>216980.74000000002</v>
      </c>
      <c r="E15" s="57">
        <f>C15/D15</f>
        <v>1.205770521383603</v>
      </c>
    </row>
    <row r="16" spans="1:5" ht="12.75">
      <c r="A16" s="51" t="s">
        <v>381</v>
      </c>
      <c r="B16" s="39" t="s">
        <v>343</v>
      </c>
      <c r="C16" s="40">
        <v>69463.14</v>
      </c>
      <c r="D16" s="40">
        <v>0</v>
      </c>
      <c r="E16" s="56">
        <v>0</v>
      </c>
    </row>
    <row r="17" spans="1:5" ht="12.75">
      <c r="A17" s="51" t="s">
        <v>382</v>
      </c>
      <c r="B17" s="39" t="s">
        <v>344</v>
      </c>
      <c r="C17" s="40">
        <v>126948.98</v>
      </c>
      <c r="D17" s="40">
        <v>154134.29</v>
      </c>
      <c r="E17" s="56">
        <f>C17/D17</f>
        <v>0.8236258135681553</v>
      </c>
    </row>
    <row r="18" spans="1:5" ht="12.75">
      <c r="A18" s="51" t="s">
        <v>383</v>
      </c>
      <c r="B18" s="39" t="s">
        <v>345</v>
      </c>
      <c r="C18" s="40">
        <v>12581.76</v>
      </c>
      <c r="D18" s="40">
        <v>7211.35</v>
      </c>
      <c r="E18" s="56">
        <f>C18/D18</f>
        <v>1.7447163152530385</v>
      </c>
    </row>
    <row r="19" spans="1:5" ht="12.75">
      <c r="A19" s="51" t="s">
        <v>384</v>
      </c>
      <c r="B19" s="39" t="s">
        <v>346</v>
      </c>
      <c r="C19" s="40">
        <v>0</v>
      </c>
      <c r="D19" s="40">
        <v>0</v>
      </c>
      <c r="E19" s="56">
        <v>0</v>
      </c>
    </row>
    <row r="20" spans="1:5" ht="12.75">
      <c r="A20" s="51" t="s">
        <v>385</v>
      </c>
      <c r="B20" s="39" t="s">
        <v>347</v>
      </c>
      <c r="C20" s="40">
        <v>52635.1</v>
      </c>
      <c r="D20" s="40">
        <v>55635.1</v>
      </c>
      <c r="E20" s="56">
        <f>C20/D20</f>
        <v>0.9460772066555106</v>
      </c>
    </row>
    <row r="21" spans="1:5" ht="25.5">
      <c r="A21" s="50" t="s">
        <v>386</v>
      </c>
      <c r="B21" s="30" t="s">
        <v>348</v>
      </c>
      <c r="C21" s="33">
        <f>SUM(C22:C32)</f>
        <v>931738.47</v>
      </c>
      <c r="D21" s="33">
        <f>SUM(D22:D32)</f>
        <v>226835.72999999998</v>
      </c>
      <c r="E21" s="57">
        <f>C21/D21</f>
        <v>4.107547210485755</v>
      </c>
    </row>
    <row r="22" spans="1:5" ht="12.75">
      <c r="A22" s="51" t="s">
        <v>387</v>
      </c>
      <c r="B22" s="39" t="s">
        <v>349</v>
      </c>
      <c r="C22" s="40">
        <v>0</v>
      </c>
      <c r="D22" s="40">
        <v>0</v>
      </c>
      <c r="E22" s="56">
        <v>0</v>
      </c>
    </row>
    <row r="23" spans="1:5" ht="12.75">
      <c r="A23" s="51" t="s">
        <v>388</v>
      </c>
      <c r="B23" s="39" t="s">
        <v>350</v>
      </c>
      <c r="C23" s="40">
        <v>849295.01</v>
      </c>
      <c r="D23" s="40">
        <v>23994.28</v>
      </c>
      <c r="E23" s="56">
        <f>C23/D23</f>
        <v>35.39572806518887</v>
      </c>
    </row>
    <row r="24" spans="1:5" ht="12.75">
      <c r="A24" s="51" t="s">
        <v>389</v>
      </c>
      <c r="B24" s="39" t="s">
        <v>351</v>
      </c>
      <c r="C24" s="40">
        <v>0</v>
      </c>
      <c r="D24" s="40">
        <v>0</v>
      </c>
      <c r="E24" s="56">
        <v>0</v>
      </c>
    </row>
    <row r="25" spans="1:5" ht="12.75">
      <c r="A25" s="51" t="s">
        <v>390</v>
      </c>
      <c r="B25" s="39" t="s">
        <v>352</v>
      </c>
      <c r="C25" s="40">
        <v>48177.79</v>
      </c>
      <c r="D25" s="40">
        <v>158511.62</v>
      </c>
      <c r="E25" s="56">
        <f>C25/D25</f>
        <v>0.30393853775515006</v>
      </c>
    </row>
    <row r="26" spans="1:5" ht="12.75">
      <c r="A26" s="51" t="s">
        <v>391</v>
      </c>
      <c r="B26" s="39" t="s">
        <v>353</v>
      </c>
      <c r="C26" s="40">
        <v>0</v>
      </c>
      <c r="D26" s="40">
        <v>0</v>
      </c>
      <c r="E26" s="56">
        <v>0</v>
      </c>
    </row>
    <row r="27" spans="1:5" ht="12.75">
      <c r="A27" s="51" t="s">
        <v>392</v>
      </c>
      <c r="B27" s="39" t="s">
        <v>354</v>
      </c>
      <c r="C27" s="40">
        <v>905.08</v>
      </c>
      <c r="D27" s="40">
        <v>132.84</v>
      </c>
      <c r="E27" s="56">
        <f>C27/D27</f>
        <v>6.813309244203554</v>
      </c>
    </row>
    <row r="28" spans="1:5" ht="12.75">
      <c r="A28" s="51" t="s">
        <v>393</v>
      </c>
      <c r="B28" s="39" t="s">
        <v>355</v>
      </c>
      <c r="C28" s="40">
        <v>0</v>
      </c>
      <c r="D28" s="40">
        <v>0</v>
      </c>
      <c r="E28" s="56">
        <v>0</v>
      </c>
    </row>
    <row r="29" spans="1:5" ht="12.75">
      <c r="A29" s="51" t="s">
        <v>394</v>
      </c>
      <c r="B29" s="39" t="s">
        <v>356</v>
      </c>
      <c r="C29" s="40">
        <v>3603.39</v>
      </c>
      <c r="D29" s="40">
        <v>4980.37</v>
      </c>
      <c r="E29" s="56">
        <f>C29/D29</f>
        <v>0.7235185337635557</v>
      </c>
    </row>
    <row r="30" spans="1:5" ht="25.5">
      <c r="A30" s="51" t="s">
        <v>395</v>
      </c>
      <c r="B30" s="39" t="s">
        <v>357</v>
      </c>
      <c r="C30" s="40">
        <v>0</v>
      </c>
      <c r="D30" s="40">
        <v>0</v>
      </c>
      <c r="E30" s="56">
        <v>0</v>
      </c>
    </row>
    <row r="31" spans="1:5" ht="12.75">
      <c r="A31" s="51" t="s">
        <v>396</v>
      </c>
      <c r="B31" s="39" t="s">
        <v>358</v>
      </c>
      <c r="C31" s="40">
        <v>0</v>
      </c>
      <c r="D31" s="40"/>
      <c r="E31" s="56">
        <v>0</v>
      </c>
    </row>
    <row r="32" spans="1:5" ht="12.75">
      <c r="A32" s="51" t="s">
        <v>397</v>
      </c>
      <c r="B32" s="39" t="s">
        <v>359</v>
      </c>
      <c r="C32" s="40">
        <v>29757.2</v>
      </c>
      <c r="D32" s="40">
        <v>39216.62</v>
      </c>
      <c r="E32" s="56">
        <f>C32/D32</f>
        <v>0.7587905331974045</v>
      </c>
    </row>
    <row r="33" spans="1:5" ht="25.5">
      <c r="A33" s="50" t="s">
        <v>398</v>
      </c>
      <c r="B33" s="30" t="s">
        <v>360</v>
      </c>
      <c r="C33" s="33">
        <f>IF(C15-C21&gt;=0,C15-C21,0)</f>
        <v>0</v>
      </c>
      <c r="D33" s="33">
        <f>IF(D15-D21&gt;=0,D15-D21,0)</f>
        <v>0</v>
      </c>
      <c r="E33" s="57">
        <v>0</v>
      </c>
    </row>
    <row r="34" spans="1:5" ht="25.5">
      <c r="A34" s="50" t="s">
        <v>399</v>
      </c>
      <c r="B34" s="30" t="s">
        <v>361</v>
      </c>
      <c r="C34" s="33">
        <f>IF(C21-C15&gt;=0,C21-C15,0)</f>
        <v>670109.49</v>
      </c>
      <c r="D34" s="33">
        <f>IF(D21-D15&gt;=0,D21-D15,0)</f>
        <v>9854.989999999962</v>
      </c>
      <c r="E34" s="57">
        <f>C34/D34</f>
        <v>67.99697310702523</v>
      </c>
    </row>
    <row r="35" spans="1:5" ht="12.75">
      <c r="A35" s="50" t="s">
        <v>400</v>
      </c>
      <c r="B35" s="30"/>
      <c r="C35" s="33"/>
      <c r="D35" s="33"/>
      <c r="E35" s="57"/>
    </row>
    <row r="36" spans="1:5" ht="25.5">
      <c r="A36" s="50" t="s">
        <v>401</v>
      </c>
      <c r="B36" s="30" t="s">
        <v>362</v>
      </c>
      <c r="C36" s="33">
        <f>SUM(C37:C38)</f>
        <v>0</v>
      </c>
      <c r="D36" s="33">
        <f>SUM(D37:D38)</f>
        <v>0</v>
      </c>
      <c r="E36" s="57">
        <v>0</v>
      </c>
    </row>
    <row r="37" spans="1:5" ht="12.75">
      <c r="A37" s="51" t="s">
        <v>402</v>
      </c>
      <c r="B37" s="39" t="s">
        <v>363</v>
      </c>
      <c r="C37" s="40"/>
      <c r="D37" s="40"/>
      <c r="E37" s="56">
        <v>0</v>
      </c>
    </row>
    <row r="38" spans="1:5" ht="12.75">
      <c r="A38" s="51" t="s">
        <v>403</v>
      </c>
      <c r="B38" s="39" t="s">
        <v>364</v>
      </c>
      <c r="C38" s="40"/>
      <c r="D38" s="40"/>
      <c r="E38" s="56">
        <v>0</v>
      </c>
    </row>
    <row r="39" spans="1:5" ht="25.5">
      <c r="A39" s="50" t="s">
        <v>404</v>
      </c>
      <c r="B39" s="30" t="s">
        <v>365</v>
      </c>
      <c r="C39" s="33">
        <f>SUM(C40:C42)</f>
        <v>0</v>
      </c>
      <c r="D39" s="33">
        <f>SUM(D40:D42)</f>
        <v>0</v>
      </c>
      <c r="E39" s="57">
        <v>0</v>
      </c>
    </row>
    <row r="40" spans="1:5" ht="12.75">
      <c r="A40" s="51" t="s">
        <v>405</v>
      </c>
      <c r="B40" s="39" t="s">
        <v>366</v>
      </c>
      <c r="C40" s="40"/>
      <c r="D40" s="40"/>
      <c r="E40" s="56">
        <v>0</v>
      </c>
    </row>
    <row r="41" spans="1:5" ht="12.75">
      <c r="A41" s="51" t="s">
        <v>406</v>
      </c>
      <c r="B41" s="39" t="s">
        <v>367</v>
      </c>
      <c r="C41" s="40"/>
      <c r="D41" s="40"/>
      <c r="E41" s="56">
        <v>0</v>
      </c>
    </row>
    <row r="42" spans="1:5" ht="12.75">
      <c r="A42" s="51" t="s">
        <v>407</v>
      </c>
      <c r="B42" s="39" t="s">
        <v>368</v>
      </c>
      <c r="C42" s="40"/>
      <c r="D42" s="40"/>
      <c r="E42" s="56">
        <v>0</v>
      </c>
    </row>
    <row r="43" spans="1:5" ht="25.5">
      <c r="A43" s="50" t="s">
        <v>408</v>
      </c>
      <c r="B43" s="30" t="s">
        <v>369</v>
      </c>
      <c r="C43" s="33">
        <f>IF(C36-C39&gt;=0,C36-C39,0)</f>
        <v>0</v>
      </c>
      <c r="D43" s="33">
        <f>IF(D36-D39&gt;=0,D36-D39,0)</f>
        <v>0</v>
      </c>
      <c r="E43" s="57">
        <v>0</v>
      </c>
    </row>
    <row r="44" spans="1:5" ht="25.5">
      <c r="A44" s="50" t="s">
        <v>409</v>
      </c>
      <c r="B44" s="30" t="s">
        <v>370</v>
      </c>
      <c r="C44" s="33">
        <f>IF(C39-C36&gt;=0,C39-C3,0)</f>
        <v>0</v>
      </c>
      <c r="D44" s="33">
        <f>IF(D39-D36&gt;=0,D39-D3,0)</f>
        <v>0</v>
      </c>
      <c r="E44" s="57">
        <v>0</v>
      </c>
    </row>
    <row r="45" spans="1:5" ht="12.75">
      <c r="A45" s="50" t="s">
        <v>410</v>
      </c>
      <c r="B45" s="30" t="s">
        <v>371</v>
      </c>
      <c r="C45" s="33">
        <f>C15+C36</f>
        <v>261628.98</v>
      </c>
      <c r="D45" s="33">
        <f>D15+D36</f>
        <v>216980.74000000002</v>
      </c>
      <c r="E45" s="57">
        <f>C45/D45</f>
        <v>1.205770521383603</v>
      </c>
    </row>
    <row r="46" spans="1:5" ht="12.75">
      <c r="A46" s="50" t="s">
        <v>411</v>
      </c>
      <c r="B46" s="30" t="s">
        <v>372</v>
      </c>
      <c r="C46" s="33">
        <f>C21+C39</f>
        <v>931738.47</v>
      </c>
      <c r="D46" s="33">
        <f>D21+D39</f>
        <v>226835.72999999998</v>
      </c>
      <c r="E46" s="57">
        <f>C46/D46</f>
        <v>4.107547210485755</v>
      </c>
    </row>
    <row r="47" spans="1:5" ht="12.75">
      <c r="A47" s="50" t="s">
        <v>412</v>
      </c>
      <c r="B47" s="30" t="s">
        <v>373</v>
      </c>
      <c r="C47" s="33">
        <f>IF(C45-C46&gt;=0,C45-C46,0)</f>
        <v>0</v>
      </c>
      <c r="D47" s="33">
        <f>IF(D45-D46&gt;=0,D45-D46,0)</f>
        <v>0</v>
      </c>
      <c r="E47" s="57">
        <v>0</v>
      </c>
    </row>
    <row r="48" spans="1:5" ht="12.75">
      <c r="A48" s="50" t="s">
        <v>413</v>
      </c>
      <c r="B48" s="30" t="s">
        <v>374</v>
      </c>
      <c r="C48" s="33">
        <f>IF(C46-C45&gt;=0,C46-C45,0)</f>
        <v>670109.49</v>
      </c>
      <c r="D48" s="33">
        <f>IF(D46-D45&gt;=0,D46-D45,0)</f>
        <v>9854.989999999962</v>
      </c>
      <c r="E48" s="57">
        <f>C48/D48</f>
        <v>67.99697310702523</v>
      </c>
    </row>
    <row r="49" spans="1:5" ht="12.75">
      <c r="A49" s="50" t="s">
        <v>414</v>
      </c>
      <c r="B49" s="30" t="s">
        <v>375</v>
      </c>
      <c r="C49" s="33">
        <v>977661.14</v>
      </c>
      <c r="D49" s="33">
        <v>903008.93</v>
      </c>
      <c r="E49" s="57">
        <f>C49/D49</f>
        <v>1.0826705113536363</v>
      </c>
    </row>
    <row r="50" spans="1:5" ht="25.5">
      <c r="A50" s="50" t="s">
        <v>415</v>
      </c>
      <c r="B50" s="30" t="s">
        <v>376</v>
      </c>
      <c r="C50" s="33"/>
      <c r="D50" s="33"/>
      <c r="E50" s="57"/>
    </row>
    <row r="51" spans="1:5" ht="25.5">
      <c r="A51" s="50" t="s">
        <v>416</v>
      </c>
      <c r="B51" s="30" t="s">
        <v>377</v>
      </c>
      <c r="C51" s="33"/>
      <c r="D51" s="33"/>
      <c r="E51" s="57"/>
    </row>
    <row r="52" spans="1:5" ht="12.75">
      <c r="A52" s="50" t="s">
        <v>417</v>
      </c>
      <c r="B52" s="30" t="s">
        <v>378</v>
      </c>
      <c r="C52" s="33">
        <f>C49+C47-C48+C50-C51</f>
        <v>307551.65</v>
      </c>
      <c r="D52" s="33">
        <f>D49+D47-D48+D50-D51</f>
        <v>893153.9400000001</v>
      </c>
      <c r="E52" s="57">
        <f>C52/D52</f>
        <v>0.3443433838516124</v>
      </c>
    </row>
    <row r="53" spans="1:5" ht="12.75">
      <c r="A53" s="50"/>
      <c r="B53" s="30" t="s">
        <v>379</v>
      </c>
      <c r="C53" s="33"/>
      <c r="D53" s="33"/>
      <c r="E53" s="57"/>
    </row>
    <row r="54" spans="1:5" ht="12.75">
      <c r="A54" s="73"/>
      <c r="B54" s="74"/>
      <c r="C54" s="75"/>
      <c r="D54" s="75"/>
      <c r="E54" s="76"/>
    </row>
    <row r="55" spans="1:5" ht="12.75" customHeight="1">
      <c r="A55" s="71"/>
      <c r="B55" s="67"/>
      <c r="C55" s="72"/>
      <c r="D55" s="66"/>
      <c r="E55" s="70"/>
    </row>
    <row r="56" spans="1:5" ht="12.75">
      <c r="A56" s="71"/>
      <c r="B56" s="67"/>
      <c r="C56" s="68" t="s">
        <v>83</v>
      </c>
      <c r="D56" s="81" t="s">
        <v>430</v>
      </c>
      <c r="E56" s="83"/>
    </row>
    <row r="57" spans="1:5" ht="12.75">
      <c r="A57" s="77" t="s">
        <v>82</v>
      </c>
      <c r="B57" s="67"/>
      <c r="C57" s="72"/>
      <c r="D57" s="79" t="s">
        <v>431</v>
      </c>
      <c r="E57" s="80"/>
    </row>
    <row r="58" spans="1:5" ht="12.75">
      <c r="A58" s="71"/>
      <c r="B58" s="67"/>
      <c r="C58" s="72"/>
      <c r="D58" s="79" t="s">
        <v>432</v>
      </c>
      <c r="E58" s="80"/>
    </row>
    <row r="59" spans="1:5" ht="12.75">
      <c r="A59" s="71"/>
      <c r="B59" s="67"/>
      <c r="C59" s="72"/>
      <c r="D59" s="66"/>
      <c r="E59" s="70"/>
    </row>
    <row r="60" spans="1:5" ht="12.75">
      <c r="A60" s="71"/>
      <c r="B60" s="67"/>
      <c r="C60" s="72"/>
      <c r="D60" s="66"/>
      <c r="E60" s="70"/>
    </row>
    <row r="61" spans="1:5" ht="12.75">
      <c r="A61" s="71"/>
      <c r="B61" s="67"/>
      <c r="C61" s="72"/>
      <c r="D61" s="81" t="s">
        <v>433</v>
      </c>
      <c r="E61" s="82"/>
    </row>
    <row r="62" spans="1:5" ht="12.75">
      <c r="A62" s="71"/>
      <c r="B62" s="67"/>
      <c r="C62" s="72"/>
      <c r="D62" s="79" t="s">
        <v>431</v>
      </c>
      <c r="E62" s="80"/>
    </row>
    <row r="63" spans="1:5" ht="12.75">
      <c r="A63" s="71"/>
      <c r="B63" s="67"/>
      <c r="C63" s="72"/>
      <c r="D63" s="81" t="s">
        <v>434</v>
      </c>
      <c r="E63" s="82"/>
    </row>
  </sheetData>
  <sheetProtection/>
  <mergeCells count="9">
    <mergeCell ref="D61:E61"/>
    <mergeCell ref="D62:E62"/>
    <mergeCell ref="D63:E63"/>
    <mergeCell ref="D56:E56"/>
    <mergeCell ref="D57:E57"/>
    <mergeCell ref="A8:E8"/>
    <mergeCell ref="A9:E9"/>
    <mergeCell ref="A10:E10"/>
    <mergeCell ref="D58:E5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</dc:creator>
  <cp:keywords/>
  <dc:description/>
  <cp:lastModifiedBy>Azira Hadzialic</cp:lastModifiedBy>
  <cp:lastPrinted>2018-05-15T08:15:15Z</cp:lastPrinted>
  <dcterms:created xsi:type="dcterms:W3CDTF">2011-04-10T11:17:40Z</dcterms:created>
  <dcterms:modified xsi:type="dcterms:W3CDTF">2018-05-15T12:28:48Z</dcterms:modified>
  <cp:category/>
  <cp:version/>
  <cp:contentType/>
  <cp:contentStatus/>
</cp:coreProperties>
</file>